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2" activeTab="0"/>
  </bookViews>
  <sheets>
    <sheet name="Plan" sheetId="1" r:id="rId1"/>
    <sheet name="Planilha1" sheetId="2" r:id="rId2"/>
  </sheets>
  <definedNames>
    <definedName name="_xlnm.Print_Area" localSheetId="0">'Plan'!$A$1:$B$124</definedName>
  </definedNames>
  <calcPr fullCalcOnLoad="1"/>
</workbook>
</file>

<file path=xl/sharedStrings.xml><?xml version="1.0" encoding="utf-8"?>
<sst xmlns="http://schemas.openxmlformats.org/spreadsheetml/2006/main" count="116" uniqueCount="113">
  <si>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</si>
  <si>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</si>
  <si>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</si>
  <si>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</si>
  <si>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</si>
  <si>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</si>
  <si>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</si>
  <si>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</si>
  <si>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</si>
  <si>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</si>
  <si>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</si>
  <si>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APLICAÇÃO FINANCEIRA - CUSTEIO</t>
  </si>
  <si>
    <t>TOTAL APLICAÇÃO FINANCEIRA - INVESTIMENTO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</si>
  <si>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</si>
  <si>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</si>
  <si>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</si>
  <si>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</si>
  <si>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</si>
  <si>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</si>
  <si>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</si>
  <si>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</si>
  <si>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</si>
  <si>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</si>
  <si>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</si>
  <si>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</si>
  <si>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</si>
  <si>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</si>
  <si>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</si>
  <si>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</si>
  <si>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</si>
  <si>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</si>
  <si>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</si>
  <si>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</si>
  <si>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</si>
  <si>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</si>
  <si>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</si>
  <si>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</si>
  <si>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</si>
  <si>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</si>
  <si>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</si>
  <si>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</si>
  <si>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1.1. Caixa (Fundo Fixo)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</si>
  <si>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</si>
  <si>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</si>
  <si>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</si>
  <si>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</si>
  <si>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</si>
  <si>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</si>
  <si>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</si>
  <si>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</si>
  <si>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</si>
  <si>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</si>
  <si>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</si>
  <si>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</si>
  <si>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</si>
  <si>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</si>
  <si>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</si>
  <si>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</si>
  <si>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</si>
  <si>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</si>
  <si>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5.1.8.4. Outras Saídas (Custas processuais)</t>
  </si>
  <si>
    <t>Thaisa Martins Alves de Castro Antoniassi</t>
  </si>
  <si>
    <t>5.1.8. Outras Saídas (Reembolso de despesas)</t>
  </si>
  <si>
    <t>TOTAL DE PAGAMENTOS - CUSTEIO (5= 5.1.1 + 5.1.2 + 5.1.3 + 5.1.4 + 5.1.5 + 5.1.6 + 5.1.7+ 5.1.8+5.1.8.1+ 5.1.8.2 + 5.1.8.3 +5.1.8.4)</t>
  </si>
  <si>
    <t>VIGÊNCIA DO CONTRATO DE GESTÃO/TERMO ADITIVO: 25/06/2023 A 24/06/2024 - 13º TERMO ADITIVO</t>
  </si>
  <si>
    <t>8.1. Glosa - Servidores Cedidos (Folha Servidores  10/2023)</t>
  </si>
  <si>
    <t>8.3. Glosa - Outras (Energia Elétrica 10/2023)</t>
  </si>
  <si>
    <t>7.6.Caixa Econômica Federal  -  Agência 0012 - Conta Corrente 6933-7</t>
  </si>
  <si>
    <t>7.7. Caixa Econômica Federal  -  Agência 0012- Aplicação - Conta Corrente 6933-7</t>
  </si>
  <si>
    <t>7.8.Caixa Econômica Federal  -  Agência 0012 - Conta Corrente 6934-5</t>
  </si>
  <si>
    <t>7.9. Caixa Econômica Federal  -  Agência 0012- Aplicação - Conta Corrente 6934-5</t>
  </si>
  <si>
    <t>8.0.Caixa Econômica Federal  -  Agência 0012 - Conta Corrente 6935-3</t>
  </si>
  <si>
    <t>8.1. Caixa Econômica Federal  -  Agência 0012- Aplicação - Conta Corrente 6935-3</t>
  </si>
  <si>
    <t>8.2. Caixa Econômica Federal  -  Agência 1550 - Aplicação - Conta Corrente  3504-0</t>
  </si>
  <si>
    <t>1.6.Caixa Econômica Federal  -  Agência 0012 - Conta Corrente 6933-7</t>
  </si>
  <si>
    <t>1.7. Caixa Econômica Federal  -  Agência 0012- Aplicação - Conta Corrente 6933-7</t>
  </si>
  <si>
    <t>1.8.Caixa Econômica Federal  -  Agência 0012 - Conta Corrente 6934-5</t>
  </si>
  <si>
    <t>1.9. Caixa Econômica Federal  -  Agência 0012- Aplicação - Conta Corrente 6934-5</t>
  </si>
  <si>
    <t>2.0.Caixa Econômica Federal  -  Agência 0012 - Conta Corrente 6935-3</t>
  </si>
  <si>
    <t>2.1. Caixa Econômica Federal  -  Agência 0012- Aplicação - Conta Corrente 6935-3</t>
  </si>
  <si>
    <t>2.2. Caixa Econômica Federal  -  Agência 1550 - Aplicação - Conta Corrente  3504-0</t>
  </si>
  <si>
    <t>SALDO ANTERIOR (1= 1.1 + 1.2 +1.3 + 1.4 +1.5+1.7+1.8+1.9+2.0+2.1+2.2)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</si>
  <si>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0012- Aplicação - Conta Corrente 6933-7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</si>
  <si>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0012- Aplicação - Conta Corrente 6934-5</t>
    </r>
  </si>
  <si>
    <r>
      <t>2.3. Repasse - FUNDO DE PROVISÃO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 Agência 0012- Aplicação - Conta Corrente 6935-3</t>
    </r>
  </si>
  <si>
    <r>
      <t>2.4.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Agência 0012- Aplicação - Conta Corrente 6933-7</t>
    </r>
  </si>
  <si>
    <t>2.5. Rendimento sobre Aplicações Financeiras -  INVESTIMENTO  - Agência 0012- Aplicação - Conta Corrente 6934-5</t>
  </si>
  <si>
    <t>2.6. Rendimento sobre Aplicações Financeiras - FUNDO DE PROVISÃO  -  Agência 0012- Aplicação - Conta Corrente 6935-3</t>
  </si>
  <si>
    <r>
      <t>2.7.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</si>
  <si>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2.8.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Agência 1550 - Aplicação - Conta Corrente  3504-0</t>
    </r>
  </si>
  <si>
    <t>2.9.1 Outras Entradas (Aporte de caixa "fundo fixo 12/2023")</t>
  </si>
  <si>
    <t>2.9.2 Outras Entradas (Restituição de saldo aporte de caixa "fundo fixo 11/2023")</t>
  </si>
  <si>
    <t>2.9.3 Outras Entradas (Desbloqueio bancário)</t>
  </si>
  <si>
    <t>2.9.4 Outras Entradas (Recuperação de despesas/Reembolso de despesas)</t>
  </si>
  <si>
    <t>TOTAL DE ENTRADAS (2= 2.1 + 2.2 + 2.3 + 2.4 + 2.5+2.6+2.7+2.8+2.9.1+2.9.2+2.9.3+2.9.4.)</t>
  </si>
  <si>
    <t>TOTAL DOS RESGATES (3= 3.1 + 3.2+3.3+3.4+3.5)</t>
  </si>
  <si>
    <t>3.2. Resgate Caixa Econômica Federal  -  Agência 1550 - Aplicação - Conta Corrente  3504-0</t>
  </si>
  <si>
    <t>3.3. Resgate Caixa Econômica Federal  -  Agência 0012- Aplicação - Conta Corrente 6933-7</t>
  </si>
  <si>
    <t>3.4. Resgate Caixa Econômica Federal  -  Agência 0012- Aplicação - Conta Corrente 6934-5</t>
  </si>
  <si>
    <t>3.5. Resgate Caixa Econômica Federal  -  Agência 0012- Aplicação - Conta Corrente 6935-3</t>
  </si>
  <si>
    <r>
      <t>4.1.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</si>
  <si>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t>4.2. Aplicação - CUSTEIO - Caixa Econômica Federal  -  Agência 1550 - Aplicação - Conta Corrente  3504-0</t>
  </si>
  <si>
    <t>4.3. Aplicação - CUSTEIO - Caixa Econômica Federal  -  Agência 0012- Aplicação - Conta Corrente 6933-7</t>
  </si>
  <si>
    <t>TOTAL APLICAÇÃO FINANCEIRA - FUNDO DE PROVISÃO</t>
  </si>
  <si>
    <t>4.4. Aplicação - FUNDO DE PROVISÃO - Caixa Econômica Federal  -  Agência 0012- Aplicação - Conta Corrente 6935-3</t>
  </si>
  <si>
    <t>4.5. Aplicação - INVESTIMENTO - Caixa Econômica Federal  -  Agência 0012- Aplicação - Conta Corrente 6934-5</t>
  </si>
  <si>
    <t>TOTAL DAS APLICAÇÕES FINANCEIRAS (4= 4.1 + 4.2+4.3+4.4+4.5)</t>
  </si>
  <si>
    <t>5.1.8.2. Outras Saídas (Aporte de caixa "fundo fixo 12/2023")</t>
  </si>
  <si>
    <t>5.1.8.1. Outras Saídas (Restituição de saldo aporte de caixa "fundo fixo 11/2023")</t>
  </si>
  <si>
    <t>Competência:DEZEMBRO/2023</t>
  </si>
  <si>
    <t>7. SALDO BANCÁRIO FINAL EM: 31/12/2023</t>
  </si>
  <si>
    <t>SALDO BANCÁRIO FINAL: 7= (1=9) - (4+5+6)</t>
  </si>
  <si>
    <t>Goiania-GO, 10 de Janeiro de 2024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</si>
</sst>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  <xf numFmtId="44" fontId="57" fillId="0" borderId="10" xfId="4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119</xdr:row>
      <xdr:rowOff>361950</xdr:rowOff>
    </xdr:from>
    <xdr:to>
      <xdr:col>1</xdr:col>
      <xdr:colOff>1838325</xdr:colOff>
      <xdr:row>122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12598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4419600</xdr:colOff>
      <xdr:row>1</xdr:row>
      <xdr:rowOff>19050</xdr:rowOff>
    </xdr:from>
    <xdr:to>
      <xdr:col>1</xdr:col>
      <xdr:colOff>2038350</xdr:colOff>
      <xdr:row>3</xdr:row>
      <xdr:rowOff>161925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47650"/>
          <a:ext cx="420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24"/>
  <sheetViews>
    <sheetView showGridLines="0" tabSelected="1" view="pageLayout" zoomScaleSheetLayoutView="100" workbookViewId="0" topLeftCell="A1">
      <selection activeCell="C9" sqref="C9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8" t="s">
        <v>6</v>
      </c>
      <c r="B6" s="58"/>
      <c r="C6" s="33"/>
      <c r="D6" s="2"/>
    </row>
    <row r="7" spans="1:4" ht="12.75">
      <c r="A7" s="58"/>
      <c r="B7" s="58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9" t="s">
        <v>0</v>
      </c>
      <c r="B9" s="60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52" t="s">
        <v>42</v>
      </c>
      <c r="B11" s="53"/>
      <c r="C11" s="33"/>
      <c r="D11" s="2"/>
    </row>
    <row r="12" spans="1:4" ht="13.5" customHeight="1">
      <c r="A12" s="5" t="s">
        <v>3</v>
      </c>
      <c r="B12" s="37" t="s">
        <v>39</v>
      </c>
      <c r="C12" s="33"/>
      <c r="D12" s="2"/>
    </row>
    <row r="13" spans="1:4" ht="13.5" customHeight="1">
      <c r="A13" s="52" t="s">
        <v>1</v>
      </c>
      <c r="B13" s="53"/>
      <c r="C13" s="33"/>
      <c r="D13" s="2"/>
    </row>
    <row r="14" spans="1:4" ht="13.5" customHeight="1">
      <c r="A14" s="5" t="s">
        <v>3</v>
      </c>
      <c r="B14" s="37" t="s">
        <v>44</v>
      </c>
      <c r="C14" s="33"/>
      <c r="D14" s="2"/>
    </row>
    <row r="15" spans="1:4" ht="13.5" customHeight="1">
      <c r="A15" s="52" t="s">
        <v>45</v>
      </c>
      <c r="B15" s="53"/>
      <c r="C15" s="33"/>
      <c r="D15" s="2"/>
    </row>
    <row r="16" spans="1:4" ht="13.5" customHeight="1">
      <c r="A16" s="5" t="s">
        <v>2</v>
      </c>
      <c r="B16" s="37" t="s">
        <v>39</v>
      </c>
      <c r="C16" s="33"/>
      <c r="D16" s="2"/>
    </row>
    <row r="17" spans="1:4" ht="13.5" customHeight="1">
      <c r="A17" s="5" t="s">
        <v>4</v>
      </c>
      <c r="B17" s="37" t="s">
        <v>43</v>
      </c>
      <c r="C17" s="33"/>
      <c r="D17" s="2"/>
    </row>
    <row r="18" spans="1:4" ht="13.5" customHeight="1">
      <c r="A18" s="52" t="s">
        <v>64</v>
      </c>
      <c r="B18" s="53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38</v>
      </c>
      <c r="B20" s="38">
        <v>1781063.27</v>
      </c>
      <c r="C20" s="33"/>
      <c r="D20" s="2"/>
    </row>
    <row r="21" spans="1:4" ht="13.5" customHeight="1">
      <c r="A21" s="5" t="s">
        <v>37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4" t="s">
        <v>5</v>
      </c>
      <c r="B23" s="55"/>
      <c r="C23" s="34"/>
      <c r="D23" s="9"/>
    </row>
    <row r="24" spans="1:4" s="3" customFormat="1" ht="24.75" customHeight="1">
      <c r="A24" s="15" t="s">
        <v>109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41</v>
      </c>
      <c r="B26" s="30">
        <v>185.8</v>
      </c>
      <c r="C26" s="36"/>
      <c r="D26" s="13"/>
    </row>
    <row r="27" spans="1:4" s="14" customFormat="1" ht="13.5" customHeight="1">
      <c r="A27" s="18" t="s">
        <v>50</v>
      </c>
      <c r="B27" s="30">
        <v>0</v>
      </c>
      <c r="C27" s="36"/>
      <c r="D27" s="13"/>
    </row>
    <row r="28" spans="1:4" s="14" customFormat="1" ht="13.5" customHeight="1">
      <c r="A28" s="18" t="s">
        <v>51</v>
      </c>
      <c r="B28" s="30">
        <v>0</v>
      </c>
      <c r="C28" s="36"/>
      <c r="D28" s="13"/>
    </row>
    <row r="29" spans="1:4" s="14" customFormat="1" ht="13.5" customHeight="1">
      <c r="A29" s="18" t="s">
        <v>52</v>
      </c>
      <c r="B29" s="49">
        <v>73672.91</v>
      </c>
      <c r="C29" s="36"/>
      <c r="D29" s="13"/>
    </row>
    <row r="30" spans="1:4" s="14" customFormat="1" ht="13.5" customHeight="1">
      <c r="A30" s="18" t="s">
        <v>53</v>
      </c>
      <c r="B30" s="49">
        <v>650292.87</v>
      </c>
      <c r="C30" s="36"/>
      <c r="D30" s="13"/>
    </row>
    <row r="31" spans="1:4" s="14" customFormat="1" ht="13.5" customHeight="1">
      <c r="A31" s="18" t="s">
        <v>74</v>
      </c>
      <c r="B31" s="49">
        <v>0</v>
      </c>
      <c r="C31" s="36"/>
      <c r="D31" s="13"/>
    </row>
    <row r="32" spans="1:4" s="14" customFormat="1" ht="13.5" customHeight="1">
      <c r="A32" s="18" t="s">
        <v>75</v>
      </c>
      <c r="B32" s="49">
        <v>0</v>
      </c>
      <c r="C32" s="36"/>
      <c r="D32" s="13"/>
    </row>
    <row r="33" spans="1:4" s="14" customFormat="1" ht="13.5" customHeight="1">
      <c r="A33" s="18" t="s">
        <v>76</v>
      </c>
      <c r="B33" s="49">
        <v>0</v>
      </c>
      <c r="C33" s="36"/>
      <c r="D33" s="13"/>
    </row>
    <row r="34" spans="1:4" s="14" customFormat="1" ht="13.5" customHeight="1">
      <c r="A34" s="18" t="s">
        <v>77</v>
      </c>
      <c r="B34" s="49">
        <v>0</v>
      </c>
      <c r="C34" s="36"/>
      <c r="D34" s="13"/>
    </row>
    <row r="35" spans="1:4" s="14" customFormat="1" ht="13.5" customHeight="1">
      <c r="A35" s="18" t="s">
        <v>78</v>
      </c>
      <c r="B35" s="49">
        <v>15153.3</v>
      </c>
      <c r="C35" s="36"/>
      <c r="D35" s="13"/>
    </row>
    <row r="36" spans="1:4" s="14" customFormat="1" ht="13.5" customHeight="1">
      <c r="A36" s="18" t="s">
        <v>79</v>
      </c>
      <c r="B36" s="49">
        <v>0</v>
      </c>
      <c r="C36" s="36"/>
      <c r="D36" s="13"/>
    </row>
    <row r="37" spans="1:4" s="14" customFormat="1" ht="13.5" customHeight="1">
      <c r="A37" s="18" t="s">
        <v>80</v>
      </c>
      <c r="B37" s="49">
        <v>1769163.94</v>
      </c>
      <c r="C37" s="36"/>
      <c r="D37" s="13"/>
    </row>
    <row r="38" spans="1:4" s="14" customFormat="1" ht="13.5" customHeight="1">
      <c r="A38" s="20" t="s">
        <v>81</v>
      </c>
      <c r="B38" s="50">
        <f>SUM(B26:B37)</f>
        <v>2508468.82</v>
      </c>
      <c r="C38" s="36"/>
      <c r="D38" s="13"/>
    </row>
    <row r="39" spans="1:4" s="14" customFormat="1" ht="13.5" customHeight="1">
      <c r="A39" s="18"/>
      <c r="B39" s="25"/>
      <c r="D39" s="13"/>
    </row>
    <row r="40" spans="1:4" s="14" customFormat="1" ht="13.5" customHeight="1">
      <c r="A40" s="22" t="s">
        <v>9</v>
      </c>
      <c r="B40" s="21"/>
      <c r="C40" s="36"/>
      <c r="D40" s="13"/>
    </row>
    <row r="41" spans="1:4" s="14" customFormat="1" ht="13.5" customHeight="1">
      <c r="A41" s="18" t="s">
        <v>82</v>
      </c>
      <c r="B41" s="26">
        <f>1694154.08+27632.36+27267.73</f>
        <v>1749054.1700000002</v>
      </c>
      <c r="C41" s="36"/>
      <c r="D41" s="13"/>
    </row>
    <row r="42" spans="1:4" s="14" customFormat="1" ht="13.5" customHeight="1">
      <c r="A42" s="18" t="s">
        <v>83</v>
      </c>
      <c r="B42" s="26">
        <v>0</v>
      </c>
      <c r="C42" s="36"/>
      <c r="D42" s="13"/>
    </row>
    <row r="43" spans="1:4" s="14" customFormat="1" ht="13.5" customHeight="1">
      <c r="A43" s="18" t="s">
        <v>84</v>
      </c>
      <c r="B43" s="26">
        <v>15571.99</v>
      </c>
      <c r="C43" s="36"/>
      <c r="D43" s="13"/>
    </row>
    <row r="44" spans="1:4" s="14" customFormat="1" ht="13.5" customHeight="1">
      <c r="A44" s="18" t="s">
        <v>85</v>
      </c>
      <c r="B44" s="26">
        <v>4636.86</v>
      </c>
      <c r="C44" s="36"/>
      <c r="D44" s="13"/>
    </row>
    <row r="45" spans="1:4" s="14" customFormat="1" ht="13.5" customHeight="1">
      <c r="A45" s="18" t="s">
        <v>86</v>
      </c>
      <c r="B45" s="26">
        <v>0</v>
      </c>
      <c r="C45" s="36"/>
      <c r="D45" s="13"/>
    </row>
    <row r="46" spans="1:4" s="14" customFormat="1" ht="13.5" customHeight="1">
      <c r="A46" s="47" t="s">
        <v>87</v>
      </c>
      <c r="B46" s="26">
        <v>133.54</v>
      </c>
      <c r="C46" s="39"/>
      <c r="D46" s="13"/>
    </row>
    <row r="47" spans="1:4" s="14" customFormat="1" ht="13.5" customHeight="1">
      <c r="A47" s="18" t="s">
        <v>88</v>
      </c>
      <c r="B47" s="26">
        <f>18.21+1454.27+1437.67</f>
        <v>2910.15</v>
      </c>
      <c r="C47" s="39"/>
      <c r="D47" s="13"/>
    </row>
    <row r="48" spans="1:4" s="14" customFormat="1" ht="13.5" customHeight="1">
      <c r="A48" s="18" t="s">
        <v>89</v>
      </c>
      <c r="B48" s="26">
        <v>13028.74</v>
      </c>
      <c r="C48" s="39"/>
      <c r="D48" s="13"/>
    </row>
    <row r="49" spans="1:4" s="14" customFormat="1" ht="13.5" customHeight="1">
      <c r="A49" s="18" t="s">
        <v>90</v>
      </c>
      <c r="B49" s="26">
        <v>2100</v>
      </c>
      <c r="C49" s="36"/>
      <c r="D49" s="13"/>
    </row>
    <row r="50" spans="1:4" s="14" customFormat="1" ht="13.5" customHeight="1">
      <c r="A50" s="18" t="s">
        <v>91</v>
      </c>
      <c r="B50" s="26">
        <v>185.8</v>
      </c>
      <c r="C50" s="36"/>
      <c r="D50" s="13"/>
    </row>
    <row r="51" spans="1:4" s="14" customFormat="1" ht="13.5" customHeight="1">
      <c r="A51" s="18" t="s">
        <v>92</v>
      </c>
      <c r="B51" s="26">
        <v>0</v>
      </c>
      <c r="C51" s="36"/>
      <c r="D51" s="13"/>
    </row>
    <row r="52" spans="1:4" s="14" customFormat="1" ht="13.5" customHeight="1">
      <c r="A52" s="18" t="s">
        <v>93</v>
      </c>
      <c r="B52" s="26">
        <v>81327.59</v>
      </c>
      <c r="C52" s="36"/>
      <c r="D52" s="13"/>
    </row>
    <row r="53" spans="1:4" s="14" customFormat="1" ht="13.5" customHeight="1">
      <c r="A53" s="20" t="s">
        <v>94</v>
      </c>
      <c r="B53" s="27">
        <f>SUM(B41:B52)</f>
        <v>1868948.8400000003</v>
      </c>
      <c r="C53" s="36"/>
      <c r="D53" s="13"/>
    </row>
    <row r="54" spans="1:4" s="14" customFormat="1" ht="13.5" customHeight="1">
      <c r="A54" s="22" t="s">
        <v>10</v>
      </c>
      <c r="B54" s="28"/>
      <c r="C54" s="36"/>
      <c r="D54" s="13"/>
    </row>
    <row r="55" spans="1:4" s="14" customFormat="1" ht="13.5" customHeight="1">
      <c r="A55" s="18" t="s">
        <v>40</v>
      </c>
      <c r="B55" s="48">
        <f>811437.67+638307.11+961598.02</f>
        <v>2411342.8</v>
      </c>
      <c r="C55" s="36"/>
      <c r="D55" s="13"/>
    </row>
    <row r="56" spans="1:4" s="14" customFormat="1" ht="13.5" customHeight="1">
      <c r="A56" s="18" t="s">
        <v>96</v>
      </c>
      <c r="B56" s="30">
        <f>28780.51</f>
        <v>28780.51</v>
      </c>
      <c r="C56" s="36"/>
      <c r="D56" s="13"/>
    </row>
    <row r="57" spans="1:4" s="14" customFormat="1" ht="13.5" customHeight="1">
      <c r="A57" s="18" t="s">
        <v>97</v>
      </c>
      <c r="B57" s="30">
        <f>1000000+400000</f>
        <v>1400000</v>
      </c>
      <c r="C57" s="36"/>
      <c r="D57" s="13"/>
    </row>
    <row r="58" spans="1:4" s="14" customFormat="1" ht="13.5" customHeight="1">
      <c r="A58" s="18" t="s">
        <v>98</v>
      </c>
      <c r="B58" s="30">
        <v>0</v>
      </c>
      <c r="C58" s="36"/>
      <c r="D58" s="13"/>
    </row>
    <row r="59" spans="1:4" s="14" customFormat="1" ht="13.5" customHeight="1">
      <c r="A59" s="18" t="s">
        <v>99</v>
      </c>
      <c r="B59" s="30">
        <v>6666.68</v>
      </c>
      <c r="C59" s="36"/>
      <c r="D59" s="13"/>
    </row>
    <row r="60" spans="1:4" s="14" customFormat="1" ht="13.5" customHeight="1">
      <c r="A60" s="20" t="s">
        <v>95</v>
      </c>
      <c r="B60" s="31">
        <f>SUM(B55+B56+B57+B58+B59)</f>
        <v>3846789.9899999998</v>
      </c>
      <c r="C60" s="36"/>
      <c r="D60" s="13"/>
    </row>
    <row r="61" spans="1:4" s="14" customFormat="1" ht="13.5" customHeight="1">
      <c r="A61" s="20"/>
      <c r="B61" s="19"/>
      <c r="C61" s="36"/>
      <c r="D61" s="13"/>
    </row>
    <row r="62" spans="1:4" s="14" customFormat="1" ht="13.5" customHeight="1">
      <c r="A62" s="22" t="s">
        <v>13</v>
      </c>
      <c r="B62" s="21"/>
      <c r="C62" s="36"/>
      <c r="D62" s="13"/>
    </row>
    <row r="63" spans="1:4" s="14" customFormat="1" ht="13.5" customHeight="1">
      <c r="A63" s="18" t="s">
        <v>100</v>
      </c>
      <c r="B63" s="48">
        <v>997881.91</v>
      </c>
      <c r="C63" s="36"/>
      <c r="D63" s="13"/>
    </row>
    <row r="64" spans="1:4" s="14" customFormat="1" ht="13.5" customHeight="1">
      <c r="A64" s="18" t="s">
        <v>101</v>
      </c>
      <c r="B64" s="48">
        <v>0</v>
      </c>
      <c r="C64" s="36"/>
      <c r="D64" s="13"/>
    </row>
    <row r="65" spans="1:4" s="14" customFormat="1" ht="13.5" customHeight="1">
      <c r="A65" s="18" t="s">
        <v>102</v>
      </c>
      <c r="B65" s="48">
        <v>1749054.17</v>
      </c>
      <c r="C65" s="36"/>
      <c r="D65" s="13"/>
    </row>
    <row r="66" spans="1:4" s="14" customFormat="1" ht="13.5" customHeight="1">
      <c r="A66" s="20" t="s">
        <v>11</v>
      </c>
      <c r="B66" s="27">
        <f>B63+B64+B65</f>
        <v>2746936.08</v>
      </c>
      <c r="C66" s="36"/>
      <c r="D66" s="13"/>
    </row>
    <row r="67" spans="1:4" s="14" customFormat="1" ht="13.5" customHeight="1">
      <c r="A67" s="18" t="s">
        <v>104</v>
      </c>
      <c r="B67" s="26">
        <v>29039.39</v>
      </c>
      <c r="C67" s="36"/>
      <c r="D67" s="13"/>
    </row>
    <row r="68" spans="1:4" s="14" customFormat="1" ht="13.5" customHeight="1">
      <c r="A68" s="20" t="s">
        <v>103</v>
      </c>
      <c r="B68" s="27">
        <f>B67</f>
        <v>29039.39</v>
      </c>
      <c r="C68" s="36"/>
      <c r="D68" s="13"/>
    </row>
    <row r="69" spans="1:4" s="14" customFormat="1" ht="13.5" customHeight="1">
      <c r="A69" s="18" t="s">
        <v>105</v>
      </c>
      <c r="B69" s="26">
        <v>0</v>
      </c>
      <c r="C69" s="36"/>
      <c r="D69" s="13"/>
    </row>
    <row r="70" spans="1:4" s="14" customFormat="1" ht="13.5" customHeight="1">
      <c r="A70" s="20" t="s">
        <v>12</v>
      </c>
      <c r="B70" s="26">
        <f>B69</f>
        <v>0</v>
      </c>
      <c r="C70" s="36"/>
      <c r="D70" s="13"/>
    </row>
    <row r="71" spans="1:4" s="14" customFormat="1" ht="13.5" customHeight="1">
      <c r="A71" s="22" t="s">
        <v>106</v>
      </c>
      <c r="B71" s="29">
        <f>B66+B68</f>
        <v>2775975.47</v>
      </c>
      <c r="C71" s="36"/>
      <c r="D71" s="13"/>
    </row>
    <row r="72" spans="1:4" s="14" customFormat="1" ht="13.5" customHeight="1">
      <c r="A72" s="11"/>
      <c r="B72" s="12"/>
      <c r="C72" s="36"/>
      <c r="D72" s="13"/>
    </row>
    <row r="73" spans="1:4" s="14" customFormat="1" ht="13.5" customHeight="1">
      <c r="A73" s="22" t="s">
        <v>14</v>
      </c>
      <c r="B73" s="21"/>
      <c r="C73" s="36"/>
      <c r="D73" s="13"/>
    </row>
    <row r="74" spans="1:4" s="14" customFormat="1" ht="13.5" customHeight="1">
      <c r="A74" s="22" t="s">
        <v>15</v>
      </c>
      <c r="B74" s="21"/>
      <c r="C74" s="36"/>
      <c r="D74" s="13"/>
    </row>
    <row r="75" spans="1:4" s="14" customFormat="1" ht="13.5" customHeight="1">
      <c r="A75" s="18" t="s">
        <v>16</v>
      </c>
      <c r="B75" s="49">
        <f>397310.22+85152.75+2212.5</f>
        <v>484675.47</v>
      </c>
      <c r="C75" s="36"/>
      <c r="D75" s="13"/>
    </row>
    <row r="76" spans="1:4" s="14" customFormat="1" ht="13.5" customHeight="1">
      <c r="A76" s="18" t="s">
        <v>17</v>
      </c>
      <c r="B76" s="49">
        <f>911564.15+7220.23+5099.43</f>
        <v>923883.81</v>
      </c>
      <c r="C76" s="36"/>
      <c r="D76" s="13"/>
    </row>
    <row r="77" spans="1:4" s="14" customFormat="1" ht="13.5" customHeight="1">
      <c r="A77" s="18" t="s">
        <v>18</v>
      </c>
      <c r="B77" s="49">
        <v>62883.45</v>
      </c>
      <c r="C77" s="36"/>
      <c r="D77" s="13"/>
    </row>
    <row r="78" spans="1:4" s="14" customFormat="1" ht="13.5" customHeight="1">
      <c r="A78" s="18" t="s">
        <v>19</v>
      </c>
      <c r="B78" s="30">
        <v>0</v>
      </c>
      <c r="C78" s="36"/>
      <c r="D78" s="13"/>
    </row>
    <row r="79" spans="1:4" s="14" customFormat="1" ht="13.5" customHeight="1">
      <c r="A79" s="18" t="s">
        <v>20</v>
      </c>
      <c r="B79" s="30">
        <f>134958.66+0</f>
        <v>134958.66</v>
      </c>
      <c r="C79" s="36"/>
      <c r="D79" s="13"/>
    </row>
    <row r="80" spans="1:4" s="14" customFormat="1" ht="13.5" customHeight="1">
      <c r="A80" s="18" t="s">
        <v>21</v>
      </c>
      <c r="B80" s="49">
        <f>424938.27+40790.62</f>
        <v>465728.89</v>
      </c>
      <c r="C80" s="36"/>
      <c r="D80" s="13"/>
    </row>
    <row r="81" spans="1:4" s="14" customFormat="1" ht="23.25" customHeight="1">
      <c r="A81" s="18" t="s">
        <v>22</v>
      </c>
      <c r="B81" s="30">
        <v>51590.24</v>
      </c>
      <c r="C81" s="36"/>
      <c r="D81" s="13"/>
    </row>
    <row r="82" spans="1:4" s="14" customFormat="1" ht="12.75">
      <c r="A82" s="18" t="s">
        <v>62</v>
      </c>
      <c r="B82" s="30">
        <v>0</v>
      </c>
      <c r="C82" s="36"/>
      <c r="D82" s="13"/>
    </row>
    <row r="83" spans="1:4" s="14" customFormat="1" ht="12.75">
      <c r="A83" s="18" t="s">
        <v>108</v>
      </c>
      <c r="B83" s="30">
        <v>185.8</v>
      </c>
      <c r="C83" s="36"/>
      <c r="D83" s="13"/>
    </row>
    <row r="84" spans="1:4" s="14" customFormat="1" ht="13.5" customHeight="1">
      <c r="A84" s="18" t="s">
        <v>107</v>
      </c>
      <c r="B84" s="26">
        <v>0</v>
      </c>
      <c r="C84" s="36"/>
      <c r="D84" s="13"/>
    </row>
    <row r="85" spans="1:4" s="14" customFormat="1" ht="13.5" customHeight="1">
      <c r="A85" s="18" t="s">
        <v>58</v>
      </c>
      <c r="B85" s="26">
        <v>0</v>
      </c>
      <c r="C85" s="36"/>
      <c r="D85" s="13"/>
    </row>
    <row r="86" spans="1:4" s="14" customFormat="1" ht="13.5" customHeight="1">
      <c r="A86" s="18" t="s">
        <v>60</v>
      </c>
      <c r="B86" s="26">
        <v>0</v>
      </c>
      <c r="C86" s="41"/>
      <c r="D86" s="42"/>
    </row>
    <row r="87" spans="1:4" s="14" customFormat="1" ht="13.5" customHeight="1">
      <c r="A87" s="20" t="s">
        <v>63</v>
      </c>
      <c r="B87" s="27">
        <f>SUM(B75:B86)</f>
        <v>2123906.32</v>
      </c>
      <c r="C87" s="36"/>
      <c r="D87" s="13"/>
    </row>
    <row r="88" spans="1:4" s="14" customFormat="1" ht="13.5" customHeight="1">
      <c r="A88" s="22" t="s">
        <v>23</v>
      </c>
      <c r="B88" s="21"/>
      <c r="C88" s="36"/>
      <c r="D88" s="13"/>
    </row>
    <row r="89" spans="1:4" s="14" customFormat="1" ht="13.5" customHeight="1">
      <c r="A89" s="18" t="s">
        <v>24</v>
      </c>
      <c r="B89" s="30">
        <v>0</v>
      </c>
      <c r="C89" s="36"/>
      <c r="D89" s="13"/>
    </row>
    <row r="90" spans="1:4" s="14" customFormat="1" ht="13.5" customHeight="1">
      <c r="A90" s="18" t="s">
        <v>25</v>
      </c>
      <c r="B90" s="30">
        <v>0</v>
      </c>
      <c r="C90" s="36"/>
      <c r="D90" s="13"/>
    </row>
    <row r="91" spans="1:4" s="14" customFormat="1" ht="13.5" customHeight="1">
      <c r="A91" s="18" t="s">
        <v>26</v>
      </c>
      <c r="B91" s="30">
        <v>0</v>
      </c>
      <c r="C91" s="36"/>
      <c r="D91" s="13"/>
    </row>
    <row r="92" spans="1:4" s="14" customFormat="1" ht="13.5" customHeight="1">
      <c r="A92" s="20" t="s">
        <v>48</v>
      </c>
      <c r="B92" s="27">
        <f>SUM(B89:B91)</f>
        <v>0</v>
      </c>
      <c r="C92" s="36"/>
      <c r="D92" s="13"/>
    </row>
    <row r="93" spans="1:4" s="14" customFormat="1" ht="13.5" customHeight="1">
      <c r="A93" s="20" t="s">
        <v>27</v>
      </c>
      <c r="B93" s="27">
        <f>B92+B87</f>
        <v>2123906.32</v>
      </c>
      <c r="C93" s="36"/>
      <c r="D93" s="13"/>
    </row>
    <row r="94" spans="1:8" s="14" customFormat="1" ht="13.5" customHeight="1">
      <c r="A94" s="20"/>
      <c r="B94" s="19"/>
      <c r="C94" s="45"/>
      <c r="D94" s="13"/>
      <c r="E94" s="39"/>
      <c r="F94" s="39"/>
      <c r="G94" s="39"/>
      <c r="H94" s="39"/>
    </row>
    <row r="95" spans="1:4" s="14" customFormat="1" ht="13.5" customHeight="1">
      <c r="A95" s="22" t="s">
        <v>28</v>
      </c>
      <c r="B95" s="21"/>
      <c r="C95" s="36"/>
      <c r="D95" s="13"/>
    </row>
    <row r="96" spans="1:5" s="14" customFormat="1" ht="13.5" customHeight="1">
      <c r="A96" s="18" t="s">
        <v>29</v>
      </c>
      <c r="B96" s="30">
        <v>0</v>
      </c>
      <c r="C96" s="36"/>
      <c r="D96" s="13"/>
      <c r="E96" s="46"/>
    </row>
    <row r="97" spans="1:6" s="14" customFormat="1" ht="13.5" customHeight="1">
      <c r="A97" s="18" t="s">
        <v>30</v>
      </c>
      <c r="B97" s="30">
        <v>0</v>
      </c>
      <c r="C97" s="36"/>
      <c r="D97" s="13"/>
      <c r="E97" s="39"/>
      <c r="F97" s="39"/>
    </row>
    <row r="98" spans="1:7" s="14" customFormat="1" ht="13.5" customHeight="1">
      <c r="A98" s="20" t="s">
        <v>31</v>
      </c>
      <c r="B98" s="27">
        <v>0</v>
      </c>
      <c r="C98" s="36"/>
      <c r="D98" s="13"/>
      <c r="G98" s="39"/>
    </row>
    <row r="99" spans="1:4" s="14" customFormat="1" ht="13.5" customHeight="1">
      <c r="A99" s="20"/>
      <c r="B99" s="27"/>
      <c r="C99" s="36"/>
      <c r="D99" s="13"/>
    </row>
    <row r="100" spans="1:4" s="14" customFormat="1" ht="13.5" customHeight="1">
      <c r="A100" s="22" t="s">
        <v>110</v>
      </c>
      <c r="B100" s="21"/>
      <c r="C100" s="36"/>
      <c r="D100" s="13"/>
    </row>
    <row r="101" spans="1:4" s="14" customFormat="1" ht="13.5" customHeight="1">
      <c r="A101" s="18" t="s">
        <v>47</v>
      </c>
      <c r="B101" s="30">
        <v>486.85</v>
      </c>
      <c r="C101" s="51"/>
      <c r="D101" s="51"/>
    </row>
    <row r="102" spans="1:4" s="14" customFormat="1" ht="13.5" customHeight="1">
      <c r="A102" s="18" t="s">
        <v>54</v>
      </c>
      <c r="B102" s="30">
        <v>1753412.17</v>
      </c>
      <c r="C102" s="36"/>
      <c r="D102" s="13"/>
    </row>
    <row r="103" spans="1:6" s="14" customFormat="1" ht="13.5" customHeight="1">
      <c r="A103" s="18" t="s">
        <v>55</v>
      </c>
      <c r="B103" s="30">
        <v>0</v>
      </c>
      <c r="C103" s="36"/>
      <c r="D103" s="18" t="s">
        <v>108</v>
      </c>
      <c r="F103" s="39"/>
    </row>
    <row r="104" spans="1:4" s="14" customFormat="1" ht="13.5" customHeight="1">
      <c r="A104" s="18" t="s">
        <v>56</v>
      </c>
      <c r="B104" s="49">
        <v>109975.01</v>
      </c>
      <c r="C104" s="36"/>
      <c r="D104" s="13"/>
    </row>
    <row r="105" spans="1:7" s="14" customFormat="1" ht="13.5" customHeight="1">
      <c r="A105" s="18" t="s">
        <v>57</v>
      </c>
      <c r="B105" s="49">
        <v>13440.03</v>
      </c>
      <c r="C105" s="36"/>
      <c r="D105" s="13"/>
      <c r="G105" s="39"/>
    </row>
    <row r="106" spans="1:7" s="14" customFormat="1" ht="13.5" customHeight="1">
      <c r="A106" s="18" t="s">
        <v>67</v>
      </c>
      <c r="B106" s="49">
        <v>0</v>
      </c>
      <c r="C106" s="36"/>
      <c r="D106" s="13"/>
      <c r="G106" s="39"/>
    </row>
    <row r="107" spans="1:7" s="14" customFormat="1" ht="13.5" customHeight="1">
      <c r="A107" s="18" t="s">
        <v>68</v>
      </c>
      <c r="B107" s="49">
        <v>353691.03</v>
      </c>
      <c r="C107" s="36"/>
      <c r="D107" s="13"/>
      <c r="G107" s="39"/>
    </row>
    <row r="108" spans="1:7" s="14" customFormat="1" ht="13.5" customHeight="1">
      <c r="A108" s="18" t="s">
        <v>69</v>
      </c>
      <c r="B108" s="49">
        <v>0</v>
      </c>
      <c r="C108" s="36"/>
      <c r="D108" s="13"/>
      <c r="G108" s="39"/>
    </row>
    <row r="109" spans="1:7" s="14" customFormat="1" ht="13.5" customHeight="1">
      <c r="A109" s="18" t="s">
        <v>70</v>
      </c>
      <c r="B109" s="49">
        <v>0</v>
      </c>
      <c r="C109" s="36"/>
      <c r="D109" s="13"/>
      <c r="G109" s="39"/>
    </row>
    <row r="110" spans="1:7" s="14" customFormat="1" ht="13.5" customHeight="1">
      <c r="A110" s="18" t="s">
        <v>71</v>
      </c>
      <c r="B110" s="49">
        <v>0</v>
      </c>
      <c r="C110" s="36"/>
      <c r="D110" s="13"/>
      <c r="G110" s="39"/>
    </row>
    <row r="111" spans="1:7" s="14" customFormat="1" ht="13.5" customHeight="1">
      <c r="A111" s="18" t="s">
        <v>72</v>
      </c>
      <c r="B111" s="49">
        <v>22506.25</v>
      </c>
      <c r="C111" s="36"/>
      <c r="D111" s="13"/>
      <c r="G111" s="39"/>
    </row>
    <row r="112" spans="1:7" s="14" customFormat="1" ht="13.5" customHeight="1">
      <c r="A112" s="18" t="s">
        <v>73</v>
      </c>
      <c r="B112" s="49">
        <v>0</v>
      </c>
      <c r="C112" s="36"/>
      <c r="D112" s="13"/>
      <c r="G112" s="39"/>
    </row>
    <row r="113" spans="1:4" s="14" customFormat="1" ht="21.75" customHeight="1">
      <c r="A113" s="20" t="s">
        <v>111</v>
      </c>
      <c r="B113" s="31">
        <f>SUM(B101:B112)</f>
        <v>2253511.34</v>
      </c>
      <c r="C113" s="40">
        <f>B38+B53-B93</f>
        <v>2253511.3400000003</v>
      </c>
      <c r="D113" s="44">
        <f>B113-C113</f>
        <v>0</v>
      </c>
    </row>
    <row r="114" spans="1:4" s="14" customFormat="1" ht="15.75" customHeight="1">
      <c r="A114" s="23" t="s">
        <v>32</v>
      </c>
      <c r="B114" s="2"/>
      <c r="C114" s="36"/>
      <c r="D114" s="44"/>
    </row>
    <row r="115" spans="1:4" s="14" customFormat="1" ht="13.5" customHeight="1">
      <c r="A115" s="22" t="s">
        <v>33</v>
      </c>
      <c r="B115" s="21"/>
      <c r="C115" s="36"/>
      <c r="D115" s="13"/>
    </row>
    <row r="116" spans="1:4" s="14" customFormat="1" ht="13.5" customHeight="1">
      <c r="A116" s="18" t="s">
        <v>65</v>
      </c>
      <c r="B116" s="30">
        <v>0</v>
      </c>
      <c r="C116" s="36"/>
      <c r="D116" s="13"/>
    </row>
    <row r="117" spans="1:4" s="14" customFormat="1" ht="13.5" customHeight="1">
      <c r="A117" s="18" t="s">
        <v>49</v>
      </c>
      <c r="B117" s="30">
        <v>0</v>
      </c>
      <c r="C117" s="36"/>
      <c r="D117" s="13"/>
    </row>
    <row r="118" spans="1:4" s="14" customFormat="1" ht="13.5" customHeight="1">
      <c r="A118" s="18" t="s">
        <v>66</v>
      </c>
      <c r="B118" s="30">
        <v>0</v>
      </c>
      <c r="C118" s="36"/>
      <c r="D118" s="13"/>
    </row>
    <row r="119" spans="1:4" s="14" customFormat="1" ht="13.5" customHeight="1">
      <c r="A119" s="22" t="s">
        <v>34</v>
      </c>
      <c r="B119" s="29">
        <f>SUM(B116:B118)</f>
        <v>0</v>
      </c>
      <c r="C119" s="36"/>
      <c r="D119" s="13"/>
    </row>
    <row r="120" spans="1:4" ht="31.5" customHeight="1">
      <c r="A120" s="56" t="s">
        <v>59</v>
      </c>
      <c r="B120" s="57"/>
      <c r="C120" s="33"/>
      <c r="D120" s="2"/>
    </row>
    <row r="121" ht="36.75" customHeight="1">
      <c r="A121" s="2" t="s">
        <v>35</v>
      </c>
    </row>
    <row r="122" ht="13.5" customHeight="1">
      <c r="B122" s="3" t="s">
        <v>61</v>
      </c>
    </row>
    <row r="123" spans="1:2" ht="13.5" customHeight="1">
      <c r="A123" s="2" t="s">
        <v>36</v>
      </c>
      <c r="B123" s="3" t="s">
        <v>46</v>
      </c>
    </row>
    <row r="124" ht="13.5" customHeight="1">
      <c r="B124" s="1" t="s">
        <v>112</v>
      </c>
    </row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9">
    <mergeCell ref="C101:D101"/>
    <mergeCell ref="A18:B18"/>
    <mergeCell ref="A23:B23"/>
    <mergeCell ref="A120:B12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58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Thaisa Martins Alves de Castro Antoniassi</cp:lastModifiedBy>
  <cp:lastPrinted>2024-01-10T20:19:13Z</cp:lastPrinted>
  <dcterms:created xsi:type="dcterms:W3CDTF">2021-07-27T14:44:50Z</dcterms:created>
  <dcterms:modified xsi:type="dcterms:W3CDTF">2024-01-10T20:19:22Z</dcterms:modified>
  <cp:category/>
  <cp:version/>
  <cp:contentType/>
  <cp:contentStatus/>
</cp:coreProperties>
</file>