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Rateio 2023 HDT e CS\"/>
    </mc:Choice>
  </mc:AlternateContent>
  <bookViews>
    <workbookView xWindow="0" yWindow="660" windowWidth="20730" windowHeight="11100" tabRatio="500" firstSheet="3" activeTab="3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8" l="1"/>
  <c r="E19" i="9"/>
  <c r="C12" i="8" l="1"/>
  <c r="C17" i="8" l="1"/>
  <c r="C13" i="8" l="1"/>
  <c r="D23" i="8" l="1"/>
  <c r="D24" i="8"/>
  <c r="D25" i="8"/>
  <c r="D26" i="8"/>
  <c r="D27" i="8"/>
  <c r="D28" i="8"/>
  <c r="D22" i="8"/>
  <c r="C18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<sst xmlns="http://schemas.openxmlformats.org/spreadsheetml/2006/main" count="277" uniqueCount="136">
  <si>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</si>
  <si>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</si>
  <si>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</si>
  <si>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</si>
  <si>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</si>
  <si>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</si>
  <si>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</si>
  <si>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</si>
  <si>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</si>
  <si>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</si>
  <si>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</si>
  <si>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</si>
  <si>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</si>
  <si>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</si>
  <si>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</si>
  <si>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</si>
  <si>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</si>
  <si>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</si>
  <si>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</si>
  <si>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</si>
  <si>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</si>
  <si>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</si>
  <si>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</si>
  <si>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</si>
  <si>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</si>
  <si>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</si>
  <si>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</si>
  <si>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</si>
  <si>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</si>
  <si>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</si>
  <si>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</si>
  <si>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</si>
  <si>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</si>
  <si>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</si>
  <si>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</si>
  <si>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</si>
  <si>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</si>
  <si>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</si>
  <si>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</si>
  <si>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</si>
  <si>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</si>
  <si>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</si>
  <si>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</si>
  <si>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</si>
  <si>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</si>
  <si>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</si>
  <si>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</si>
  <si>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</si>
  <si>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</si>
  <si>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</si>
  <si>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</si>
  <si>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</si>
  <si>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</si>
  <si>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</si>
  <si>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</si>
  <si>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</si>
  <si>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</si>
  <si>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</si>
  <si>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</si>
  <si>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</si>
  <si>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</si>
  <si>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</si>
  <si>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</si>
  <si>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</si>
  <si>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</si>
  <si>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</si>
  <si>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</si>
  <si>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</si>
  <si>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</si>
  <si>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</si>
  <si>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</si>
  <si>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</si>
  <si>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</si>
  <si>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</si>
  <si>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</si>
  <si>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</si>
  <si>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</si>
  <si>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</si>
  <si>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</si>
  <si>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</si>
  <si>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</si>
  <si>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</si>
  <si>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</si>
  <si>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</si>
  <si>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</si>
  <si>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</si>
  <si>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</si>
  <si>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</si>
  <si>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</si>
  <si>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</si>
  <si>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</si>
  <si>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</si>
  <si>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</si>
  <si>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</si>
  <si>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</si>
  <si>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</si>
  <si>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</si>
  <si>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</si>
  <si>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</si>
  <si>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</si>
  <si>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</si>
  <si>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</si>
  <si>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</si>
  <si>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</si>
  <si>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</si>
  <si>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</si>
  <si>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>Luciana Gatto</t>
  </si>
  <si>
    <t>SERV PRESTADOS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</si>
  <si>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</si>
  <si>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</si>
  <si>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</si>
  <si>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</si>
  <si>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</si>
  <si>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ADVCOM</t>
  </si>
  <si>
    <t>Contrato Assessoria do Complince Prevenção e correção</t>
  </si>
  <si>
    <t>SP</t>
  </si>
  <si>
    <t>ICTS Global do Brasil</t>
  </si>
  <si>
    <t>serv de Consultoria em Comunicação</t>
  </si>
  <si>
    <t>Quality Assessoria Consutoria e Gestao</t>
  </si>
  <si>
    <t>Serv de Assessoria de Saude em projeto</t>
  </si>
  <si>
    <t>Brandao tourinho</t>
  </si>
  <si>
    <t>Serv Juridicos Sede Trabalhistas e Civel</t>
  </si>
  <si>
    <t>CUSTOS PARA RATEIO CORPORATIVO -AGOSTO 2023</t>
  </si>
  <si>
    <t>66</t>
  </si>
  <si>
    <t>056</t>
  </si>
  <si>
    <t>Clipping Service</t>
  </si>
  <si>
    <t>Assessoria Comunicação</t>
  </si>
  <si>
    <t>Sotware oracle  - 2340</t>
  </si>
  <si>
    <t>ALTBIT INFORMATICA COMERCIO E SERVICOS LTDA</t>
  </si>
  <si>
    <t>Serv de gestao ERP soulMV</t>
  </si>
  <si>
    <t>Asst Solution Assessoria em Informatica</t>
  </si>
  <si>
    <t>Serv ERP e SGH</t>
  </si>
  <si>
    <t>774</t>
  </si>
  <si>
    <t>Hupdata Consultoria Empresarial</t>
  </si>
  <si>
    <t xml:space="preserve">Consultoria em projetos digitais </t>
  </si>
  <si>
    <t>DESPESAS RATEADAS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</si>
</sst>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  <font>
      <b/>
      <sz val="12"/>
      <color rgb="FF000000"/>
      <name val="Book Antiqua"/>
      <family val="1"/>
    </font>
    <font>
      <u/>
      <sz val="11"/>
      <color rgb="FF0000FF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B0F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9" borderId="0" xfId="0" applyFont="1" applyFill="1" applyBorder="1"/>
    <xf numFmtId="0" fontId="13" fillId="10" borderId="0" xfId="0" applyFont="1" applyFill="1" applyBorder="1" applyAlignment="1">
      <alignment horizontal="left"/>
    </xf>
    <xf numFmtId="166" fontId="15" fillId="10" borderId="0" xfId="0" applyNumberFormat="1" applyFont="1" applyFill="1" applyBorder="1" applyAlignment="1">
      <alignment horizontal="center"/>
    </xf>
    <xf numFmtId="164" fontId="7" fillId="11" borderId="0" xfId="0" applyNumberFormat="1" applyFont="1" applyFill="1"/>
    <xf numFmtId="0" fontId="17" fillId="0" borderId="0" xfId="0" applyFont="1"/>
    <xf numFmtId="164" fontId="18" fillId="3" borderId="0" xfId="0" applyNumberFormat="1" applyFont="1" applyFill="1"/>
    <xf numFmtId="167" fontId="13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4" fillId="6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166" fontId="13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91" t="s">
        <v>45</v>
      </c>
      <c r="C26" s="91"/>
      <c r="D26" s="91"/>
      <c r="E26" s="91"/>
      <c r="G26" s="56"/>
    </row>
    <row r="27" spans="2:7">
      <c r="B27" s="90"/>
      <c r="C27" s="90"/>
      <c r="D27" s="90"/>
      <c r="E27" s="90"/>
    </row>
    <row r="28" spans="2:7">
      <c r="B28" s="90" t="s">
        <v>67</v>
      </c>
      <c r="C28" s="90"/>
      <c r="D28" s="90"/>
      <c r="E28" s="90"/>
    </row>
    <row r="29" spans="2:7">
      <c r="B29" s="90" t="s">
        <v>66</v>
      </c>
      <c r="C29" s="90"/>
      <c r="D29" s="90"/>
      <c r="E29" s="90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91" t="s">
        <v>45</v>
      </c>
      <c r="C27" s="91"/>
      <c r="D27" s="91"/>
      <c r="E27" s="91"/>
      <c r="G27" s="56"/>
    </row>
    <row r="28" spans="2:7">
      <c r="B28" s="90"/>
      <c r="C28" s="90"/>
      <c r="D28" s="90"/>
      <c r="E28" s="90"/>
    </row>
    <row r="29" spans="2:7">
      <c r="B29" s="90" t="s">
        <v>74</v>
      </c>
      <c r="C29" s="90"/>
      <c r="D29" s="90"/>
      <c r="E29" s="90"/>
    </row>
    <row r="30" spans="2:7">
      <c r="B30" s="90" t="s">
        <v>66</v>
      </c>
      <c r="C30" s="90"/>
      <c r="D30" s="90"/>
      <c r="E30" s="90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91" t="s">
        <v>45</v>
      </c>
      <c r="C29" s="91"/>
      <c r="D29" s="91"/>
      <c r="E29" s="91"/>
      <c r="G29" s="56"/>
    </row>
    <row r="30" spans="2:7">
      <c r="B30" s="90"/>
      <c r="C30" s="90"/>
      <c r="D30" s="90"/>
      <c r="E30" s="90"/>
    </row>
    <row r="31" spans="2:7">
      <c r="B31" s="90" t="s">
        <v>79</v>
      </c>
      <c r="C31" s="90"/>
      <c r="D31" s="90"/>
      <c r="E31" s="90"/>
    </row>
    <row r="32" spans="2:7">
      <c r="B32" s="90" t="s">
        <v>80</v>
      </c>
      <c r="C32" s="90"/>
      <c r="D32" s="90"/>
      <c r="E32" s="90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tabSelected="1" zoomScale="150" zoomScaleNormal="150" zoomScalePageLayoutView="150" workbookViewId="0">
      <selection activeCell="C26" sqref="C26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122</v>
      </c>
      <c r="C2" s="10"/>
      <c r="D2" s="5"/>
      <c r="E2" s="7"/>
    </row>
    <row r="3" spans="2:5" ht="18.75">
      <c r="B3" t="s">
        <v>2</v>
      </c>
      <c r="C3" s="40">
        <f>556151.49</f>
        <v>556151.49</v>
      </c>
      <c r="E3" s="7"/>
    </row>
    <row r="4" spans="2:5" ht="18.75">
      <c r="B4" t="s">
        <v>44</v>
      </c>
      <c r="C4" s="1">
        <f>C3*71.96%</f>
        <v>400206.61220399995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956358.10220399988</v>
      </c>
      <c r="E6" s="7"/>
    </row>
    <row r="7" spans="2:5">
      <c r="B7" s="2"/>
      <c r="C7" s="3"/>
    </row>
    <row r="8" spans="2:5" s="4" customFormat="1" ht="18.75">
      <c r="B8" s="9" t="s">
        <v>122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81" t="s">
        <v>97</v>
      </c>
      <c r="C10" s="82">
        <v>6106</v>
      </c>
    </row>
    <row r="11" spans="2:5">
      <c r="B11" t="s">
        <v>51</v>
      </c>
      <c r="C11" s="36">
        <f>SUM(C12:C12)</f>
        <v>924</v>
      </c>
      <c r="D11" s="43"/>
    </row>
    <row r="12" spans="2:5" outlineLevel="1">
      <c r="B12" s="81" t="s">
        <v>98</v>
      </c>
      <c r="C12" s="82">
        <f>64.94+178.88+680.18</f>
        <v>924</v>
      </c>
      <c r="D12" s="43"/>
    </row>
    <row r="13" spans="2:5">
      <c r="B13" t="s">
        <v>11</v>
      </c>
      <c r="C13" s="36">
        <f>C14</f>
        <v>21200</v>
      </c>
    </row>
    <row r="14" spans="2:5" outlineLevel="1">
      <c r="B14" s="81" t="s">
        <v>99</v>
      </c>
      <c r="C14" s="82">
        <v>21200</v>
      </c>
    </row>
    <row r="15" spans="2:5">
      <c r="B15" t="s">
        <v>13</v>
      </c>
      <c r="C15" s="36">
        <f>SUM(C16)</f>
        <v>2537.25</v>
      </c>
    </row>
    <row r="16" spans="2:5" outlineLevel="1">
      <c r="B16" s="81" t="s">
        <v>100</v>
      </c>
      <c r="C16" s="82">
        <v>2537.25</v>
      </c>
    </row>
    <row r="17" spans="2:7">
      <c r="B17" s="44" t="s">
        <v>107</v>
      </c>
      <c r="C17" s="80">
        <f>'Serv prestados '!E19</f>
        <v>378533.98000000004</v>
      </c>
      <c r="E17" s="36"/>
    </row>
    <row r="18" spans="2:7" outlineLevel="1">
      <c r="B18" s="81" t="s">
        <v>101</v>
      </c>
      <c r="C18" s="82">
        <f>C17</f>
        <v>378533.98000000004</v>
      </c>
      <c r="E18" s="36"/>
    </row>
    <row r="19" spans="2:7">
      <c r="B19" s="2" t="s">
        <v>3</v>
      </c>
      <c r="C19" s="3">
        <f>C9+C11+C13+C15+C17</f>
        <v>409301.23000000004</v>
      </c>
    </row>
    <row r="20" spans="2:7">
      <c r="B20" s="2" t="s">
        <v>43</v>
      </c>
      <c r="C20" s="1">
        <f>C6+C19</f>
        <v>1365659.3322039999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504</v>
      </c>
      <c r="D22" s="60">
        <f>C22/($C$22+$C$23+$C$26+$C$24+$C$25+$C$27+$C$28)</f>
        <v>0.17078956286004743</v>
      </c>
      <c r="E22" s="66">
        <f>(C6+C19)*D22</f>
        <v>233240.36036286544</v>
      </c>
    </row>
    <row r="23" spans="2:7">
      <c r="B23" s="59" t="s">
        <v>65</v>
      </c>
      <c r="C23" s="42">
        <v>119</v>
      </c>
      <c r="D23" s="60">
        <f t="shared" ref="D23:D28" si="0">C23/($C$22+$C$23+$C$26+$C$24+$C$25+$C$27+$C$28)</f>
        <v>4.0325313453066759E-2</v>
      </c>
      <c r="E23" s="66">
        <f>(C6+C19)*D23</f>
        <v>55070.640641232123</v>
      </c>
    </row>
    <row r="24" spans="2:7">
      <c r="B24" s="62" t="s">
        <v>72</v>
      </c>
      <c r="C24" s="55">
        <v>629</v>
      </c>
      <c r="D24" s="60">
        <f t="shared" si="0"/>
        <v>0.21314808539478142</v>
      </c>
      <c r="E24" s="61">
        <f>(C6+C19)*D24</f>
        <v>291087.67196079833</v>
      </c>
    </row>
    <row r="25" spans="2:7">
      <c r="B25" s="62" t="s">
        <v>77</v>
      </c>
      <c r="C25" s="55">
        <v>140</v>
      </c>
      <c r="D25" s="60">
        <f t="shared" si="0"/>
        <v>4.7441545238902066E-2</v>
      </c>
      <c r="E25" s="61">
        <f>(C6+C19)*D25</f>
        <v>64788.988989684847</v>
      </c>
    </row>
    <row r="26" spans="2:7">
      <c r="B26" s="51" t="s">
        <v>71</v>
      </c>
      <c r="C26" s="55">
        <v>671</v>
      </c>
      <c r="D26" s="60">
        <f t="shared" si="0"/>
        <v>0.22738054896645205</v>
      </c>
      <c r="E26" s="61">
        <f>(C6+C19)*D26</f>
        <v>310524.3686577038</v>
      </c>
    </row>
    <row r="27" spans="2:7">
      <c r="B27" s="62" t="s">
        <v>82</v>
      </c>
      <c r="C27" s="55">
        <v>781</v>
      </c>
      <c r="D27" s="60">
        <f t="shared" si="0"/>
        <v>0.26465604879701798</v>
      </c>
      <c r="E27" s="61">
        <f>(C6+C19)*D27</f>
        <v>361430.00286388479</v>
      </c>
    </row>
    <row r="28" spans="2:7">
      <c r="B28" s="62" t="s">
        <v>83</v>
      </c>
      <c r="C28" s="55">
        <v>107</v>
      </c>
      <c r="D28" s="60">
        <f t="shared" si="0"/>
        <v>3.6258895289732293E-2</v>
      </c>
      <c r="E28" s="61">
        <f>(C6+C19)*D28</f>
        <v>49517.298727830559</v>
      </c>
      <c r="G28" s="2"/>
    </row>
    <row r="29" spans="2:7">
      <c r="B29" s="91" t="s">
        <v>45</v>
      </c>
      <c r="C29" s="91"/>
      <c r="D29" s="91"/>
      <c r="E29" s="91"/>
      <c r="G29" s="56"/>
    </row>
    <row r="30" spans="2:7">
      <c r="B30" s="90"/>
      <c r="C30" s="90"/>
      <c r="D30" s="90"/>
      <c r="E30" s="90"/>
    </row>
    <row r="31" spans="2:7">
      <c r="B31" s="90" t="s">
        <v>79</v>
      </c>
      <c r="C31" s="90"/>
      <c r="D31" s="90"/>
      <c r="E31" s="90"/>
    </row>
    <row r="32" spans="2:7">
      <c r="B32" s="90" t="s">
        <v>102</v>
      </c>
      <c r="C32" s="90"/>
      <c r="D32" s="90"/>
      <c r="E32" s="90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workbookViewId="0">
      <selection activeCell="E17" sqref="E17"/>
    </sheetView>
  </sheetViews>
  <sheetFormatPr defaultRowHeight="15.75"/>
  <cols>
    <col min="1" max="1" width="28.5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91</v>
      </c>
      <c r="B3" s="73">
        <v>92</v>
      </c>
      <c r="C3" s="69" t="s">
        <v>96</v>
      </c>
      <c r="D3" s="69" t="s">
        <v>90</v>
      </c>
      <c r="E3" s="86">
        <v>20734.490000000002</v>
      </c>
      <c r="F3" s="71">
        <v>45140</v>
      </c>
    </row>
    <row r="4" spans="1:6">
      <c r="A4" s="69" t="s">
        <v>109</v>
      </c>
      <c r="B4" s="72" t="s">
        <v>123</v>
      </c>
      <c r="C4" s="70" t="s">
        <v>110</v>
      </c>
      <c r="D4" s="70" t="s">
        <v>90</v>
      </c>
      <c r="E4" s="86">
        <v>7000</v>
      </c>
      <c r="F4" s="71">
        <v>45141</v>
      </c>
    </row>
    <row r="5" spans="1:6">
      <c r="A5" s="69" t="s">
        <v>106</v>
      </c>
      <c r="B5" s="72" t="s">
        <v>124</v>
      </c>
      <c r="C5" s="70" t="s">
        <v>108</v>
      </c>
      <c r="D5" s="69" t="s">
        <v>90</v>
      </c>
      <c r="E5" s="86">
        <v>19708.5</v>
      </c>
      <c r="F5" s="71">
        <v>45141</v>
      </c>
    </row>
    <row r="6" spans="1:6">
      <c r="A6" s="69" t="s">
        <v>103</v>
      </c>
      <c r="B6" s="75">
        <v>13</v>
      </c>
      <c r="C6" s="69" t="s">
        <v>104</v>
      </c>
      <c r="D6" s="69" t="s">
        <v>90</v>
      </c>
      <c r="E6" s="86">
        <v>20731.7</v>
      </c>
      <c r="F6" s="71">
        <v>45142</v>
      </c>
    </row>
    <row r="7" spans="1:6">
      <c r="A7" s="69" t="s">
        <v>111</v>
      </c>
      <c r="B7" s="75">
        <v>14</v>
      </c>
      <c r="C7" s="69" t="s">
        <v>112</v>
      </c>
      <c r="D7" s="69" t="s">
        <v>90</v>
      </c>
      <c r="E7" s="86">
        <v>11000</v>
      </c>
      <c r="F7" s="71">
        <v>45142</v>
      </c>
    </row>
    <row r="8" spans="1:6">
      <c r="A8" s="70" t="s">
        <v>118</v>
      </c>
      <c r="B8" s="85">
        <v>34</v>
      </c>
      <c r="C8" s="70" t="s">
        <v>119</v>
      </c>
      <c r="D8" s="70" t="s">
        <v>90</v>
      </c>
      <c r="E8" s="86">
        <v>18588.03</v>
      </c>
      <c r="F8" s="71">
        <v>45142</v>
      </c>
    </row>
    <row r="9" spans="1:6">
      <c r="A9" s="69" t="s">
        <v>125</v>
      </c>
      <c r="B9" s="75">
        <v>5328</v>
      </c>
      <c r="C9" s="69" t="s">
        <v>126</v>
      </c>
      <c r="D9" s="70" t="s">
        <v>90</v>
      </c>
      <c r="E9" s="86">
        <v>3378.6</v>
      </c>
      <c r="F9" s="71">
        <v>45142</v>
      </c>
    </row>
    <row r="10" spans="1:6">
      <c r="A10" s="69" t="s">
        <v>95</v>
      </c>
      <c r="B10" s="74">
        <v>760</v>
      </c>
      <c r="C10" s="69" t="s">
        <v>93</v>
      </c>
      <c r="D10" s="70" t="s">
        <v>92</v>
      </c>
      <c r="E10" s="86">
        <v>63518.21</v>
      </c>
      <c r="F10" s="71">
        <v>45142</v>
      </c>
    </row>
    <row r="11" spans="1:6">
      <c r="A11" s="69" t="s">
        <v>105</v>
      </c>
      <c r="B11" s="74" t="s">
        <v>115</v>
      </c>
      <c r="C11" s="69" t="s">
        <v>127</v>
      </c>
      <c r="D11" s="69" t="s">
        <v>90</v>
      </c>
      <c r="E11" s="86">
        <v>55349.599999999999</v>
      </c>
      <c r="F11" s="71">
        <v>45142</v>
      </c>
    </row>
    <row r="12" spans="1:6">
      <c r="A12" s="69" t="s">
        <v>94</v>
      </c>
      <c r="B12" s="74">
        <v>176</v>
      </c>
      <c r="C12" s="69" t="s">
        <v>93</v>
      </c>
      <c r="D12" s="70" t="s">
        <v>92</v>
      </c>
      <c r="E12" s="86">
        <v>86349.16</v>
      </c>
      <c r="F12" s="71">
        <v>45142</v>
      </c>
    </row>
    <row r="13" spans="1:6">
      <c r="A13" s="69" t="s">
        <v>128</v>
      </c>
      <c r="B13" s="73">
        <v>4257</v>
      </c>
      <c r="C13" s="69" t="s">
        <v>129</v>
      </c>
      <c r="D13" s="69" t="s">
        <v>90</v>
      </c>
      <c r="E13" s="86">
        <v>3560</v>
      </c>
      <c r="F13" s="71">
        <v>45146</v>
      </c>
    </row>
    <row r="14" spans="1:6">
      <c r="A14" s="70" t="s">
        <v>116</v>
      </c>
      <c r="B14" s="73">
        <v>50587</v>
      </c>
      <c r="C14" s="69" t="s">
        <v>117</v>
      </c>
      <c r="D14" s="69" t="s">
        <v>90</v>
      </c>
      <c r="E14" s="86">
        <v>3830.95</v>
      </c>
      <c r="F14" s="71">
        <v>45146</v>
      </c>
    </row>
    <row r="15" spans="1:6">
      <c r="A15" s="69" t="s">
        <v>130</v>
      </c>
      <c r="B15" s="74">
        <v>132</v>
      </c>
      <c r="C15" s="69" t="s">
        <v>131</v>
      </c>
      <c r="D15" s="69" t="s">
        <v>90</v>
      </c>
      <c r="E15" s="88">
        <v>9385</v>
      </c>
      <c r="F15" s="71">
        <v>45146</v>
      </c>
    </row>
    <row r="16" spans="1:6">
      <c r="A16" s="69" t="s">
        <v>113</v>
      </c>
      <c r="B16" s="72" t="s">
        <v>132</v>
      </c>
      <c r="C16" s="70" t="s">
        <v>114</v>
      </c>
      <c r="D16" s="70" t="s">
        <v>90</v>
      </c>
      <c r="E16" s="86">
        <v>31500</v>
      </c>
      <c r="F16" s="71">
        <v>45147</v>
      </c>
    </row>
    <row r="17" spans="1:6">
      <c r="A17" s="69" t="s">
        <v>133</v>
      </c>
      <c r="B17" s="74">
        <v>29</v>
      </c>
      <c r="C17" s="69" t="s">
        <v>134</v>
      </c>
      <c r="D17" s="69" t="s">
        <v>90</v>
      </c>
      <c r="E17" s="87">
        <v>15171.69</v>
      </c>
      <c r="F17" s="71">
        <v>45152</v>
      </c>
    </row>
    <row r="18" spans="1:6">
      <c r="A18" s="69" t="s">
        <v>120</v>
      </c>
      <c r="B18" s="74">
        <v>8842</v>
      </c>
      <c r="C18" s="69" t="s">
        <v>121</v>
      </c>
      <c r="D18" s="70" t="s">
        <v>92</v>
      </c>
      <c r="E18" s="89">
        <v>8728.0499999999993</v>
      </c>
      <c r="F18" s="71">
        <v>45166</v>
      </c>
    </row>
    <row r="19" spans="1:6" ht="16.5">
      <c r="A19" s="76" t="s">
        <v>135</v>
      </c>
      <c r="B19" s="77"/>
      <c r="C19" s="78"/>
      <c r="D19" s="78"/>
      <c r="E19" s="79">
        <f>SUM(E3:E18)</f>
        <v>378533.98000000004</v>
      </c>
      <c r="F19" s="83"/>
    </row>
    <row r="20" spans="1:6">
      <c r="A20" s="18"/>
      <c r="B20" s="18"/>
      <c r="C20" s="18"/>
      <c r="D20" s="18"/>
    </row>
    <row r="21" spans="1:6">
      <c r="A21" s="18"/>
      <c r="B21" s="18"/>
      <c r="C21" s="18"/>
      <c r="D21" s="18"/>
    </row>
    <row r="22" spans="1:6">
      <c r="A22" s="18"/>
      <c r="B22" s="18"/>
      <c r="C22" s="18"/>
      <c r="D22" s="18"/>
    </row>
    <row r="23" spans="1:6">
      <c r="A23" s="18"/>
      <c r="B23" s="18"/>
      <c r="C23" s="18"/>
      <c r="D23" s="18"/>
    </row>
    <row r="24" spans="1:6">
      <c r="A24" s="18"/>
      <c r="B24" s="18"/>
      <c r="C24" s="18"/>
      <c r="D24" s="18"/>
    </row>
    <row r="25" spans="1:6">
      <c r="A25" s="18"/>
      <c r="B25" s="18"/>
      <c r="C25" s="18"/>
      <c r="D25" s="18"/>
    </row>
    <row r="26" spans="1:6">
      <c r="A26" s="18"/>
      <c r="B26" s="18"/>
      <c r="C26" s="18"/>
      <c r="D26" s="18"/>
    </row>
    <row r="27" spans="1:6">
      <c r="A27" s="18"/>
      <c r="B27" s="18"/>
      <c r="C27" s="18"/>
      <c r="D27" s="18"/>
    </row>
    <row r="28" spans="1:6">
      <c r="A28" s="18"/>
      <c r="B28" s="18"/>
      <c r="C28" s="18"/>
      <c r="D28" s="18"/>
    </row>
    <row r="29" spans="1:6">
      <c r="A29" s="18"/>
      <c r="B29" s="18"/>
      <c r="C29" s="18"/>
      <c r="D29" s="18"/>
    </row>
    <row r="30" spans="1:6">
      <c r="A30" s="18"/>
      <c r="B30" s="18"/>
      <c r="C30" s="18"/>
      <c r="D30" s="18"/>
    </row>
    <row r="31" spans="1:6">
      <c r="A31" s="18"/>
      <c r="B31" s="18"/>
      <c r="C31" s="18"/>
      <c r="D31" s="18"/>
    </row>
    <row r="32" spans="1:6">
      <c r="A32" s="90" t="s">
        <v>79</v>
      </c>
      <c r="B32" s="90"/>
      <c r="C32" s="90"/>
      <c r="D32" s="90"/>
      <c r="E32" s="90"/>
      <c r="F32" s="90"/>
    </row>
    <row r="33" spans="1:6">
      <c r="A33" s="92" t="s">
        <v>102</v>
      </c>
      <c r="B33" s="92"/>
      <c r="C33" s="92"/>
      <c r="D33" s="92"/>
      <c r="E33" s="92"/>
      <c r="F33" s="92"/>
    </row>
  </sheetData>
  <mergeCells count="2">
    <mergeCell ref="A32:F32"/>
    <mergeCell ref="A33:F33"/>
  </mergeCells>
  <pageMargins left="0.511811024" right="0.511811024" top="0.78740157499999996" bottom="0.78740157499999996" header="0.31496062000000002" footer="0.31496062000000002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18" sqref="A18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91" t="s">
        <v>41</v>
      </c>
      <c r="B1" s="91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4" t="s">
        <v>79</v>
      </c>
    </row>
    <row r="33" spans="1:1">
      <c r="A33" s="84" t="s">
        <v>102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91" t="s">
        <v>45</v>
      </c>
      <c r="C27" s="91"/>
      <c r="D27" s="91"/>
      <c r="E27" s="91"/>
      <c r="G27" s="56"/>
    </row>
    <row r="28" spans="2:7">
      <c r="B28" s="90"/>
      <c r="C28" s="90"/>
      <c r="D28" s="90"/>
      <c r="E28" s="90"/>
    </row>
    <row r="29" spans="2:7">
      <c r="B29" s="90" t="s">
        <v>67</v>
      </c>
      <c r="C29" s="90"/>
      <c r="D29" s="90"/>
      <c r="E29" s="90"/>
    </row>
    <row r="30" spans="2:7">
      <c r="B30" s="90" t="s">
        <v>66</v>
      </c>
      <c r="C30" s="90"/>
      <c r="D30" s="90"/>
      <c r="E30" s="90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90" t="s">
        <v>45</v>
      </c>
      <c r="C24" s="90"/>
      <c r="D24" s="90"/>
      <c r="E24" s="90"/>
    </row>
    <row r="25" spans="2:5">
      <c r="B25" s="90"/>
      <c r="C25" s="90"/>
      <c r="D25" s="90"/>
      <c r="E25" s="90"/>
    </row>
    <row r="26" spans="2:5">
      <c r="B26" s="90" t="s">
        <v>46</v>
      </c>
      <c r="C26" s="90"/>
      <c r="D26" s="90"/>
      <c r="E26" s="90"/>
    </row>
    <row r="27" spans="2:5">
      <c r="B27" s="90" t="s">
        <v>47</v>
      </c>
      <c r="C27" s="90"/>
      <c r="D27" s="90"/>
      <c r="E27" s="90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2023-09-06T18:29:33Z</cp:lastPrinted>
  <dcterms:created xsi:type="dcterms:W3CDTF">2013-11-27T14:40:30Z</dcterms:created>
  <dcterms:modified xsi:type="dcterms:W3CDTF">2023-09-06T18:37:16Z</dcterms:modified>
</cp:coreProperties>
</file>