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Rateio 2023 HDT e CS\"/>
    </mc:Choice>
  </mc:AlternateContent>
  <bookViews>
    <workbookView xWindow="0" yWindow="660" windowWidth="20730" windowHeight="11100" tabRatio="500" firstSheet="3" activeTab="4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8" l="1"/>
  <c r="C12" i="8"/>
  <c r="C3" i="8" l="1"/>
  <c r="E24" i="9" l="1"/>
  <c r="C14" i="8" l="1"/>
  <c r="C13" i="8" l="1"/>
  <c r="D23" i="8" l="1"/>
  <c r="D24" i="8"/>
  <c r="D25" i="8"/>
  <c r="D26" i="8"/>
  <c r="D27" i="8"/>
  <c r="D28" i="8"/>
  <c r="D22" i="8"/>
  <c r="C18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<sst xmlns="http://schemas.openxmlformats.org/spreadsheetml/2006/main" count="295" uniqueCount="149">
  <si>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</si>
  <si>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</si>
  <si>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</si>
  <si>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</si>
  <si>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</si>
  <si>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</si>
  <si>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</si>
  <si>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</si>
  <si>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</si>
  <si>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</si>
  <si>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</si>
  <si>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</si>
  <si>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</si>
  <si>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</si>
  <si>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</si>
  <si>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</si>
  <si>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</si>
  <si>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</si>
  <si>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</si>
  <si>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</si>
  <si>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</si>
  <si>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</si>
  <si>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</si>
  <si>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</si>
  <si>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</si>
  <si>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</si>
  <si>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</si>
  <si>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</si>
  <si>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</si>
  <si>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</si>
  <si>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</si>
  <si>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</si>
  <si>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</si>
  <si>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</si>
  <si>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</si>
  <si>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</si>
  <si>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</si>
  <si>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</si>
  <si>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</si>
  <si>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</si>
  <si>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</si>
  <si>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</si>
  <si>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</si>
  <si>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</si>
  <si>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</si>
  <si>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</si>
  <si>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</si>
  <si>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</si>
  <si>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</si>
  <si>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</si>
  <si>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</si>
  <si>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</si>
  <si>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</si>
  <si>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</si>
  <si>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</si>
  <si>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</si>
  <si>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</si>
  <si>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</si>
  <si>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</si>
  <si>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</si>
  <si>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</si>
  <si>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</si>
  <si>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</si>
  <si>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</si>
  <si>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</si>
  <si>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</si>
  <si>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</si>
  <si>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</si>
  <si>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</si>
  <si>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</si>
  <si>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</si>
  <si>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</si>
  <si>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</si>
  <si>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</si>
  <si>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</si>
  <si>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</si>
  <si>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</si>
  <si>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</si>
  <si>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</si>
  <si>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</si>
  <si>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</si>
  <si>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</si>
  <si>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</si>
  <si>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</si>
  <si>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</si>
  <si>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</si>
  <si>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</si>
  <si>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</si>
  <si>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</si>
  <si>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</si>
  <si>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</si>
  <si>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</si>
  <si>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</si>
  <si>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</si>
  <si>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</si>
  <si>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</si>
  <si>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</si>
  <si>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</si>
  <si>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</si>
  <si>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</si>
  <si>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</si>
  <si>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</si>
  <si>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</si>
  <si>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</si>
  <si>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</si>
  <si>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</si>
  <si>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>Luciana Gatto</t>
  </si>
  <si>
    <t>SERV PRESTADOS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</si>
  <si>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</si>
  <si>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</si>
  <si>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</si>
  <si>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</si>
  <si>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</si>
  <si>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ADVCOM</t>
  </si>
  <si>
    <t>Contrato Assessoria do Complince Prevenção e correção</t>
  </si>
  <si>
    <t>Quality Assessoria Consutoria e Gestao</t>
  </si>
  <si>
    <t>Serv de Assessoria de Saude em projeto</t>
  </si>
  <si>
    <t>ALTBIT INFORMATICA COMERCIO E SERVICOS LTDA</t>
  </si>
  <si>
    <t>Serv de gestao ERP soulMV</t>
  </si>
  <si>
    <t>Asst Solution Assessoria em Informatica</t>
  </si>
  <si>
    <t>Serv ERP e SGH</t>
  </si>
  <si>
    <t>BRUNO AUGUSTO BRITO DE ALMEIDA</t>
  </si>
  <si>
    <t xml:space="preserve">Relacoes Institucionais </t>
  </si>
  <si>
    <t xml:space="preserve">Lavoro Sano </t>
  </si>
  <si>
    <t>Segurança e Medician do Trabalho</t>
  </si>
  <si>
    <t>Despesas com Pessoal</t>
  </si>
  <si>
    <t>058</t>
  </si>
  <si>
    <t>SP</t>
  </si>
  <si>
    <t>Brandao tourinho</t>
  </si>
  <si>
    <t>Serv Juridicos Sede Trabalhistas e Civel</t>
  </si>
  <si>
    <t>CUSTOS PARA RATEIO CORPORATIVO -NOVEMBRO 2023</t>
  </si>
  <si>
    <t>CS LOPES - SERVICOSADMINISTRATIVOS</t>
  </si>
  <si>
    <t>72</t>
  </si>
  <si>
    <t>779</t>
  </si>
  <si>
    <t>Sotware oracle  - 2555</t>
  </si>
  <si>
    <t>145</t>
  </si>
  <si>
    <t>Clipping Service</t>
  </si>
  <si>
    <t>Assessoria Comunicação</t>
  </si>
  <si>
    <t xml:space="preserve">Condias Consultoria </t>
  </si>
  <si>
    <t>ICTS Global do Brasil</t>
  </si>
  <si>
    <t>serv de Consultoria em Comunicação</t>
  </si>
  <si>
    <t>Seal Telecom</t>
  </si>
  <si>
    <t>locação video conferencia Rio de janeiro, Salvador e São Paulo</t>
  </si>
  <si>
    <t>WBS Consultoria em Governança Empresarial ltda</t>
  </si>
  <si>
    <t>Pequisas de Salario e beneficios RH 1-3</t>
  </si>
  <si>
    <t>v</t>
  </si>
  <si>
    <t>Serviços 11-2023</t>
  </si>
  <si>
    <t>Assessoria</t>
  </si>
  <si>
    <t>Prestação de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</si>
</sst>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b/>
      <sz val="12"/>
      <color rgb="FF000000"/>
      <name val="Book Antiqua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B0F0"/>
      </patternFill>
    </fill>
    <fill>
      <patternFill patternType="solid">
        <fgColor theme="1" tint="0.499984740745262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4" fontId="7" fillId="9" borderId="0" xfId="0" applyNumberFormat="1" applyFont="1" applyFill="1"/>
    <xf numFmtId="0" fontId="15" fillId="0" borderId="0" xfId="0" applyFont="1"/>
    <xf numFmtId="164" fontId="16" fillId="3" borderId="0" xfId="0" applyNumberFormat="1" applyFont="1" applyFill="1"/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3" fillId="10" borderId="0" xfId="0" applyNumberFormat="1" applyFont="1" applyFill="1" applyBorder="1" applyAlignment="1">
      <alignment horizontal="center"/>
    </xf>
    <xf numFmtId="166" fontId="13" fillId="11" borderId="0" xfId="0" applyNumberFormat="1" applyFont="1" applyFill="1" applyBorder="1" applyAlignment="1">
      <alignment horizontal="center"/>
    </xf>
    <xf numFmtId="166" fontId="17" fillId="6" borderId="0" xfId="0" applyNumberFormat="1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166" fontId="14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4" fillId="8" borderId="0" xfId="0" applyFont="1" applyFill="1" applyBorder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89" t="s">
        <v>45</v>
      </c>
      <c r="C26" s="89"/>
      <c r="D26" s="89"/>
      <c r="E26" s="89"/>
      <c r="G26" s="56"/>
    </row>
    <row r="27" spans="2:7">
      <c r="B27" s="88"/>
      <c r="C27" s="88"/>
      <c r="D27" s="88"/>
      <c r="E27" s="88"/>
    </row>
    <row r="28" spans="2:7">
      <c r="B28" s="88" t="s">
        <v>67</v>
      </c>
      <c r="C28" s="88"/>
      <c r="D28" s="88"/>
      <c r="E28" s="88"/>
    </row>
    <row r="29" spans="2:7">
      <c r="B29" s="88" t="s">
        <v>66</v>
      </c>
      <c r="C29" s="88"/>
      <c r="D29" s="88"/>
      <c r="E29" s="88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74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80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30" zoomScaleNormal="130" zoomScalePageLayoutView="150" workbookViewId="0">
      <selection activeCell="B1" sqref="B1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130</v>
      </c>
      <c r="C2" s="10"/>
      <c r="D2" s="5"/>
      <c r="E2" s="7"/>
    </row>
    <row r="3" spans="2:5" ht="18.75">
      <c r="B3" t="s">
        <v>2</v>
      </c>
      <c r="C3" s="40">
        <f>441285.97</f>
        <v>441285.97</v>
      </c>
      <c r="E3" s="7"/>
    </row>
    <row r="4" spans="2:5" ht="18.75">
      <c r="B4" t="s">
        <v>44</v>
      </c>
      <c r="C4" s="1">
        <f>C3*71.96%</f>
        <v>317549.38401199994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758835.35401199991</v>
      </c>
      <c r="E6" s="7"/>
    </row>
    <row r="7" spans="2:5">
      <c r="B7" s="2"/>
      <c r="C7" s="3"/>
    </row>
    <row r="8" spans="2:5" s="4" customFormat="1" ht="18.75">
      <c r="B8" s="9" t="s">
        <v>130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77" t="s">
        <v>97</v>
      </c>
      <c r="C10" s="78">
        <v>6106</v>
      </c>
    </row>
    <row r="11" spans="2:5">
      <c r="B11" t="s">
        <v>51</v>
      </c>
      <c r="C11" s="36">
        <f>SUM(C12:C12)</f>
        <v>781.25</v>
      </c>
      <c r="D11" s="43"/>
    </row>
    <row r="12" spans="2:5" outlineLevel="1">
      <c r="B12" s="77" t="s">
        <v>98</v>
      </c>
      <c r="C12" s="78">
        <f>248.25+92.48+252.42+188.1</f>
        <v>781.25</v>
      </c>
      <c r="D12" s="43"/>
    </row>
    <row r="13" spans="2:5">
      <c r="B13" t="s">
        <v>11</v>
      </c>
      <c r="C13" s="36">
        <f>C14</f>
        <v>26677.9</v>
      </c>
    </row>
    <row r="14" spans="2:5" outlineLevel="1">
      <c r="B14" s="77" t="s">
        <v>99</v>
      </c>
      <c r="C14" s="78">
        <f>26677.9</f>
        <v>26677.9</v>
      </c>
    </row>
    <row r="15" spans="2:5">
      <c r="B15" t="s">
        <v>13</v>
      </c>
      <c r="C15" s="36">
        <f>SUM(C16)</f>
        <v>2019.65</v>
      </c>
    </row>
    <row r="16" spans="2:5" outlineLevel="1">
      <c r="B16" s="77" t="s">
        <v>100</v>
      </c>
      <c r="C16" s="78">
        <v>2019.65</v>
      </c>
    </row>
    <row r="17" spans="2:7">
      <c r="B17" s="44" t="s">
        <v>107</v>
      </c>
      <c r="C17" s="76">
        <f>'Serv prestados '!E24</f>
        <v>483727.99</v>
      </c>
      <c r="E17" s="36"/>
    </row>
    <row r="18" spans="2:7" outlineLevel="1">
      <c r="B18" s="77" t="s">
        <v>101</v>
      </c>
      <c r="C18" s="78">
        <f>C17</f>
        <v>483727.99</v>
      </c>
      <c r="E18" s="36"/>
    </row>
    <row r="19" spans="2:7">
      <c r="B19" s="2" t="s">
        <v>3</v>
      </c>
      <c r="C19" s="3">
        <f>C9+C11+C13+C15+C17</f>
        <v>519312.79</v>
      </c>
    </row>
    <row r="20" spans="2:7">
      <c r="B20" s="2" t="s">
        <v>43</v>
      </c>
      <c r="C20" s="1">
        <f>C6+C19</f>
        <v>1278148.1440119999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501</v>
      </c>
      <c r="D22" s="60">
        <f>C22/($C$22+$C$23+$C$26+$C$24+$C$25+$C$27+$C$28)</f>
        <v>0.16851664984863773</v>
      </c>
      <c r="E22" s="66">
        <f>(C6+C19)*D22</f>
        <v>215389.24323915638</v>
      </c>
    </row>
    <row r="23" spans="2:7">
      <c r="B23" s="59" t="s">
        <v>65</v>
      </c>
      <c r="C23" s="42">
        <v>120</v>
      </c>
      <c r="D23" s="60">
        <f t="shared" ref="D23:D28" si="0">C23/($C$22+$C$23+$C$26+$C$24+$C$25+$C$27+$C$28)</f>
        <v>4.0363269424823413E-2</v>
      </c>
      <c r="E23" s="66">
        <f>(C6+C19)*D23</f>
        <v>51590.237901594352</v>
      </c>
    </row>
    <row r="24" spans="2:7">
      <c r="B24" s="62" t="s">
        <v>72</v>
      </c>
      <c r="C24" s="55">
        <v>644</v>
      </c>
      <c r="D24" s="60">
        <f t="shared" si="0"/>
        <v>0.21661621257988564</v>
      </c>
      <c r="E24" s="61">
        <f>(C6+C19)*D24</f>
        <v>276867.61007188965</v>
      </c>
    </row>
    <row r="25" spans="2:7">
      <c r="B25" s="62" t="s">
        <v>77</v>
      </c>
      <c r="C25" s="55">
        <v>140</v>
      </c>
      <c r="D25" s="60">
        <f t="shared" si="0"/>
        <v>4.7090480995627314E-2</v>
      </c>
      <c r="E25" s="61">
        <f>(C6+C19)*D25</f>
        <v>60188.610885193404</v>
      </c>
    </row>
    <row r="26" spans="2:7">
      <c r="B26" s="51" t="s">
        <v>71</v>
      </c>
      <c r="C26" s="55">
        <v>661</v>
      </c>
      <c r="D26" s="60">
        <f t="shared" si="0"/>
        <v>0.22233434241506894</v>
      </c>
      <c r="E26" s="61">
        <f>(C6+C19)*D26</f>
        <v>284176.22710794886</v>
      </c>
    </row>
    <row r="27" spans="2:7">
      <c r="B27" s="62" t="s">
        <v>82</v>
      </c>
      <c r="C27" s="55">
        <v>788</v>
      </c>
      <c r="D27" s="60">
        <f t="shared" si="0"/>
        <v>0.26505213588967375</v>
      </c>
      <c r="E27" s="61">
        <f>(C6+C19)*D27</f>
        <v>338775.8955538029</v>
      </c>
    </row>
    <row r="28" spans="2:7">
      <c r="B28" s="62" t="s">
        <v>83</v>
      </c>
      <c r="C28" s="55">
        <v>119</v>
      </c>
      <c r="D28" s="60">
        <f t="shared" si="0"/>
        <v>4.0026908846283217E-2</v>
      </c>
      <c r="E28" s="61">
        <f>(C6+C19)*D28</f>
        <v>51160.319252414396</v>
      </c>
      <c r="G28" s="2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102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tabSelected="1" workbookViewId="0">
      <selection activeCell="C5" sqref="C5"/>
    </sheetView>
  </sheetViews>
  <sheetFormatPr defaultRowHeight="15.75"/>
  <cols>
    <col min="1" max="1" width="28.5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121</v>
      </c>
      <c r="B3" s="80">
        <v>3</v>
      </c>
      <c r="C3" s="70" t="s">
        <v>122</v>
      </c>
      <c r="D3" s="70" t="s">
        <v>90</v>
      </c>
      <c r="E3" s="81">
        <v>17000</v>
      </c>
      <c r="F3" s="71">
        <v>45231</v>
      </c>
    </row>
    <row r="4" spans="1:6">
      <c r="A4" s="69" t="s">
        <v>131</v>
      </c>
      <c r="B4" s="74">
        <v>5</v>
      </c>
      <c r="C4" s="69" t="s">
        <v>148</v>
      </c>
      <c r="D4" s="69" t="s">
        <v>90</v>
      </c>
      <c r="E4" s="81">
        <v>15000</v>
      </c>
      <c r="F4" s="71">
        <v>45231</v>
      </c>
    </row>
    <row r="5" spans="1:6">
      <c r="A5" s="69" t="s">
        <v>106</v>
      </c>
      <c r="B5" s="72" t="s">
        <v>126</v>
      </c>
      <c r="C5" s="70" t="s">
        <v>108</v>
      </c>
      <c r="D5" s="69" t="s">
        <v>90</v>
      </c>
      <c r="E5" s="81">
        <v>19708.5</v>
      </c>
      <c r="F5" s="71">
        <v>45231</v>
      </c>
    </row>
    <row r="6" spans="1:6">
      <c r="A6" s="69" t="s">
        <v>91</v>
      </c>
      <c r="B6" s="73">
        <v>103</v>
      </c>
      <c r="C6" s="69" t="s">
        <v>96</v>
      </c>
      <c r="D6" s="69" t="s">
        <v>90</v>
      </c>
      <c r="E6" s="81">
        <v>15104.5</v>
      </c>
      <c r="F6" s="71">
        <v>45231</v>
      </c>
    </row>
    <row r="7" spans="1:6">
      <c r="A7" s="69" t="s">
        <v>109</v>
      </c>
      <c r="B7" s="72" t="s">
        <v>132</v>
      </c>
      <c r="C7" s="70" t="s">
        <v>110</v>
      </c>
      <c r="D7" s="69" t="s">
        <v>90</v>
      </c>
      <c r="E7" s="81">
        <v>7000</v>
      </c>
      <c r="F7" s="71">
        <v>45233</v>
      </c>
    </row>
    <row r="8" spans="1:6">
      <c r="A8" s="70" t="s">
        <v>115</v>
      </c>
      <c r="B8" s="80">
        <v>40</v>
      </c>
      <c r="C8" s="70" t="s">
        <v>116</v>
      </c>
      <c r="D8" s="70" t="s">
        <v>90</v>
      </c>
      <c r="E8" s="81">
        <v>18267.73</v>
      </c>
      <c r="F8" s="71">
        <v>45236</v>
      </c>
    </row>
    <row r="9" spans="1:6">
      <c r="A9" s="69" t="s">
        <v>111</v>
      </c>
      <c r="B9" s="75">
        <v>20</v>
      </c>
      <c r="C9" s="69" t="s">
        <v>112</v>
      </c>
      <c r="D9" s="69" t="s">
        <v>90</v>
      </c>
      <c r="E9" s="81">
        <v>11000</v>
      </c>
      <c r="F9" s="71">
        <v>45236</v>
      </c>
    </row>
    <row r="10" spans="1:6">
      <c r="A10" s="69" t="s">
        <v>123</v>
      </c>
      <c r="B10" s="80">
        <v>521</v>
      </c>
      <c r="C10" s="70" t="s">
        <v>124</v>
      </c>
      <c r="D10" s="70" t="s">
        <v>125</v>
      </c>
      <c r="E10" s="81">
        <v>36395.03</v>
      </c>
      <c r="F10" s="71">
        <v>45236</v>
      </c>
    </row>
    <row r="11" spans="1:6">
      <c r="A11" s="69" t="s">
        <v>103</v>
      </c>
      <c r="B11" s="75">
        <v>17</v>
      </c>
      <c r="C11" s="69" t="s">
        <v>104</v>
      </c>
      <c r="D11" s="69" t="s">
        <v>90</v>
      </c>
      <c r="E11" s="81">
        <v>20731.7</v>
      </c>
      <c r="F11" s="71">
        <v>45237</v>
      </c>
    </row>
    <row r="12" spans="1:6">
      <c r="A12" s="69" t="s">
        <v>95</v>
      </c>
      <c r="B12" s="74">
        <v>960</v>
      </c>
      <c r="C12" s="69" t="s">
        <v>93</v>
      </c>
      <c r="D12" s="70" t="s">
        <v>92</v>
      </c>
      <c r="E12" s="81">
        <v>77896.210000000006</v>
      </c>
      <c r="F12" s="71">
        <v>45239</v>
      </c>
    </row>
    <row r="13" spans="1:6">
      <c r="A13" s="69" t="s">
        <v>113</v>
      </c>
      <c r="B13" s="72" t="s">
        <v>133</v>
      </c>
      <c r="C13" s="70" t="s">
        <v>114</v>
      </c>
      <c r="D13" s="70" t="s">
        <v>90</v>
      </c>
      <c r="E13" s="81">
        <v>26500</v>
      </c>
      <c r="F13" s="71">
        <v>45239</v>
      </c>
    </row>
    <row r="14" spans="1:6" s="44" customFormat="1">
      <c r="A14" s="69" t="s">
        <v>105</v>
      </c>
      <c r="B14" s="74" t="s">
        <v>127</v>
      </c>
      <c r="C14" s="69" t="s">
        <v>134</v>
      </c>
      <c r="D14" s="69" t="s">
        <v>90</v>
      </c>
      <c r="E14" s="81">
        <v>59754.29</v>
      </c>
      <c r="F14" s="71">
        <v>45239</v>
      </c>
    </row>
    <row r="15" spans="1:6">
      <c r="A15" s="69" t="s">
        <v>94</v>
      </c>
      <c r="B15" s="74">
        <v>185</v>
      </c>
      <c r="C15" s="69" t="s">
        <v>93</v>
      </c>
      <c r="D15" s="70" t="s">
        <v>92</v>
      </c>
      <c r="E15" s="81">
        <v>105717.67</v>
      </c>
      <c r="F15" s="71">
        <v>45239</v>
      </c>
    </row>
    <row r="16" spans="1:6">
      <c r="A16" s="69" t="s">
        <v>117</v>
      </c>
      <c r="B16" s="73">
        <v>4029</v>
      </c>
      <c r="C16" s="69" t="s">
        <v>118</v>
      </c>
      <c r="D16" s="69" t="s">
        <v>90</v>
      </c>
      <c r="E16" s="81">
        <v>3560</v>
      </c>
      <c r="F16" s="71">
        <v>45240</v>
      </c>
    </row>
    <row r="17" spans="1:6">
      <c r="A17" s="69" t="s">
        <v>119</v>
      </c>
      <c r="B17" s="72" t="s">
        <v>135</v>
      </c>
      <c r="C17" s="69" t="s">
        <v>120</v>
      </c>
      <c r="D17" s="70" t="s">
        <v>90</v>
      </c>
      <c r="E17" s="81">
        <v>9385</v>
      </c>
      <c r="F17" s="71">
        <v>45240</v>
      </c>
    </row>
    <row r="18" spans="1:6">
      <c r="A18" s="69" t="s">
        <v>136</v>
      </c>
      <c r="B18" s="75">
        <v>8096</v>
      </c>
      <c r="C18" s="69" t="s">
        <v>137</v>
      </c>
      <c r="D18" s="70" t="s">
        <v>90</v>
      </c>
      <c r="E18" s="81">
        <v>3378.6</v>
      </c>
      <c r="F18" s="71">
        <v>45240</v>
      </c>
    </row>
    <row r="19" spans="1:6">
      <c r="A19" s="70" t="s">
        <v>138</v>
      </c>
      <c r="B19" s="80">
        <v>496</v>
      </c>
      <c r="C19" s="69" t="s">
        <v>147</v>
      </c>
      <c r="D19" s="70" t="s">
        <v>90</v>
      </c>
      <c r="E19" s="81">
        <v>7108</v>
      </c>
      <c r="F19" s="71">
        <v>45240</v>
      </c>
    </row>
    <row r="20" spans="1:6">
      <c r="A20" s="70" t="s">
        <v>139</v>
      </c>
      <c r="B20" s="85">
        <v>52896</v>
      </c>
      <c r="C20" s="70" t="s">
        <v>140</v>
      </c>
      <c r="D20" s="70" t="s">
        <v>90</v>
      </c>
      <c r="E20" s="81">
        <v>4081.99</v>
      </c>
      <c r="F20" s="71">
        <v>45240</v>
      </c>
    </row>
    <row r="21" spans="1:6">
      <c r="A21" s="69" t="s">
        <v>141</v>
      </c>
      <c r="B21" s="74">
        <v>207355</v>
      </c>
      <c r="C21" s="69" t="s">
        <v>142</v>
      </c>
      <c r="D21" s="70" t="s">
        <v>90</v>
      </c>
      <c r="E21" s="86">
        <v>2455.14</v>
      </c>
      <c r="F21" s="71">
        <v>45240</v>
      </c>
    </row>
    <row r="22" spans="1:6">
      <c r="A22" s="69" t="s">
        <v>143</v>
      </c>
      <c r="B22" s="74">
        <v>1925</v>
      </c>
      <c r="C22" s="69" t="s">
        <v>144</v>
      </c>
      <c r="D22" s="69" t="s">
        <v>90</v>
      </c>
      <c r="E22" s="84">
        <v>14955.58</v>
      </c>
      <c r="F22" s="71">
        <v>45244</v>
      </c>
    </row>
    <row r="23" spans="1:6">
      <c r="A23" s="69" t="s">
        <v>128</v>
      </c>
      <c r="B23" s="74">
        <v>9039</v>
      </c>
      <c r="C23" s="69" t="s">
        <v>129</v>
      </c>
      <c r="D23" s="70" t="s">
        <v>92</v>
      </c>
      <c r="E23" s="83">
        <v>8728.0499999999993</v>
      </c>
      <c r="F23" s="71">
        <v>45254</v>
      </c>
    </row>
    <row r="24" spans="1:6" ht="16.5">
      <c r="A24" s="90" t="s">
        <v>146</v>
      </c>
      <c r="B24" s="90"/>
      <c r="C24" s="90"/>
      <c r="D24" s="90"/>
      <c r="E24" s="87">
        <f>SUM(E3:E23)</f>
        <v>483727.99</v>
      </c>
      <c r="F24" s="82" t="s">
        <v>145</v>
      </c>
    </row>
    <row r="26" spans="1:6">
      <c r="A26" s="88" t="s">
        <v>45</v>
      </c>
      <c r="B26" s="88"/>
      <c r="C26" s="88"/>
      <c r="D26" s="88"/>
      <c r="E26" s="88"/>
      <c r="F26" s="88"/>
    </row>
    <row r="28" spans="1:6">
      <c r="A28" s="88" t="s">
        <v>79</v>
      </c>
      <c r="B28" s="88"/>
      <c r="C28" s="88"/>
      <c r="D28" s="88"/>
      <c r="E28" s="88"/>
      <c r="F28" s="88"/>
    </row>
    <row r="29" spans="1:6">
      <c r="A29" s="88" t="s">
        <v>102</v>
      </c>
      <c r="B29" s="88"/>
      <c r="C29" s="88"/>
      <c r="D29" s="88"/>
      <c r="E29" s="88"/>
      <c r="F29" s="88"/>
    </row>
  </sheetData>
  <mergeCells count="4">
    <mergeCell ref="A26:F26"/>
    <mergeCell ref="A28:F28"/>
    <mergeCell ref="A29:F29"/>
    <mergeCell ref="A24:D24"/>
  </mergeCells>
  <pageMargins left="0.511811024" right="0.511811024" top="0.78740157499999996" bottom="0.78740157499999996" header="0.31496062000000002" footer="0.31496062000000002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6" zoomScaleNormal="100" workbookViewId="0">
      <selection activeCell="A30" sqref="A30:A33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89" t="s">
        <v>41</v>
      </c>
      <c r="B1" s="89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79" t="s">
        <v>79</v>
      </c>
    </row>
    <row r="33" spans="1:1">
      <c r="A33" s="79" t="s">
        <v>102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67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8" t="s">
        <v>45</v>
      </c>
      <c r="C24" s="88"/>
      <c r="D24" s="88"/>
      <c r="E24" s="88"/>
    </row>
    <row r="25" spans="2:5">
      <c r="B25" s="88"/>
      <c r="C25" s="88"/>
      <c r="D25" s="88"/>
      <c r="E25" s="88"/>
    </row>
    <row r="26" spans="2:5">
      <c r="B26" s="88" t="s">
        <v>46</v>
      </c>
      <c r="C26" s="88"/>
      <c r="D26" s="88"/>
      <c r="E26" s="88"/>
    </row>
    <row r="27" spans="2:5">
      <c r="B27" s="88" t="s">
        <v>47</v>
      </c>
      <c r="C27" s="88"/>
      <c r="D27" s="88"/>
      <c r="E27" s="88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2023-11-29T19:10:55Z</cp:lastPrinted>
  <dcterms:created xsi:type="dcterms:W3CDTF">2013-11-27T14:40:30Z</dcterms:created>
  <dcterms:modified xsi:type="dcterms:W3CDTF">2023-11-29T19:11:00Z</dcterms:modified>
</cp:coreProperties>
</file>