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Rateio 2023 HDT e CS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9" l="1"/>
  <c r="C17" i="8" l="1"/>
  <c r="C12" i="8" l="1"/>
  <c r="C10" i="8"/>
  <c r="E34" i="9"/>
  <c r="C16" i="8" l="1"/>
  <c r="C14" i="8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<sst xmlns="http://schemas.openxmlformats.org/spreadsheetml/2006/main" count="324" uniqueCount="158">
  <si>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</si>
  <si>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</si>
  <si>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</si>
  <si>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</si>
  <si>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</si>
  <si>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</si>
  <si>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</si>
  <si>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</si>
  <si>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</si>
  <si>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</si>
  <si>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</si>
  <si>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</si>
  <si>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</si>
  <si>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</si>
  <si>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</si>
  <si>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</si>
  <si>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</si>
  <si>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</si>
  <si>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</si>
  <si>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</si>
  <si>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</si>
  <si>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</si>
  <si>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</si>
  <si>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</si>
  <si>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</si>
  <si>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</si>
  <si>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</si>
  <si>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</si>
  <si>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</si>
  <si>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</si>
  <si>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</si>
  <si>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</si>
  <si>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</si>
  <si>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</si>
  <si>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</si>
  <si>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</si>
  <si>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</si>
  <si>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</si>
  <si>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</si>
  <si>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</si>
  <si>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</si>
  <si>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</si>
  <si>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</si>
  <si>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</si>
  <si>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</si>
  <si>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</si>
  <si>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</si>
  <si>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</si>
  <si>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</si>
  <si>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</si>
  <si>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</si>
  <si>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</si>
  <si>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</si>
  <si>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</si>
  <si>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</si>
  <si>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</si>
  <si>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</si>
  <si>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</si>
  <si>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</si>
  <si>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</si>
  <si>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</si>
  <si>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</si>
  <si>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</si>
  <si>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</si>
  <si>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</si>
  <si>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</si>
  <si>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</si>
  <si>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</si>
  <si>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</si>
  <si>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</si>
  <si>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</si>
  <si>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</si>
  <si>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</si>
  <si>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</si>
  <si>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</si>
  <si>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</si>
  <si>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</si>
  <si>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</si>
  <si>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</si>
  <si>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</si>
  <si>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</si>
  <si>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</si>
  <si>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</si>
  <si>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</si>
  <si>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</si>
  <si>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</si>
  <si>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</si>
  <si>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</si>
  <si>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</si>
  <si>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</si>
  <si>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</si>
  <si>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</si>
  <si>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</si>
  <si>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</si>
  <si>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</si>
  <si>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</si>
  <si>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</si>
  <si>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</si>
  <si>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</si>
  <si>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</si>
  <si>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</si>
  <si>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</si>
  <si>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</si>
  <si>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</si>
  <si>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</si>
  <si>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</si>
  <si>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</si>
  <si>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</si>
  <si>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</si>
  <si>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</si>
  <si>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Contrato Assessoria do Complince Prevenção e correção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</si>
  <si>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</si>
  <si>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</si>
  <si>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</si>
  <si>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</si>
  <si>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</si>
  <si>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</si>
  <si>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</si>
  <si>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</si>
  <si>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</si>
  <si>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</si>
  <si>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</si>
  <si>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>SP</t>
  </si>
  <si>
    <t>CS LOPES - SERVICOSADMINISTRATIVOS</t>
  </si>
  <si>
    <t>Coelba - sala nova - Coronel almerindo 1</t>
  </si>
  <si>
    <t xml:space="preserve">Energia Eletrica Salvador </t>
  </si>
  <si>
    <t>Coelba - sala nova - Coronel almerindo 2</t>
  </si>
  <si>
    <t>ISG - SEDE</t>
  </si>
  <si>
    <t>Aluguel Salvador sala - sala nova - Jose Ferreira</t>
  </si>
  <si>
    <t>Telefonia Salvador SSTI</t>
  </si>
  <si>
    <t>Locaweb</t>
  </si>
  <si>
    <t>Provedor Caixa de Email</t>
  </si>
  <si>
    <t>Coelba - sala nova - Coronel almerindo</t>
  </si>
  <si>
    <t>Coelba - sala nova - Coronel almerindo 3</t>
  </si>
  <si>
    <t xml:space="preserve">Total pago </t>
  </si>
  <si>
    <t>v</t>
  </si>
  <si>
    <t xml:space="preserve">Condias Consultoria </t>
  </si>
  <si>
    <t>ICTS Global do Brasil</t>
  </si>
  <si>
    <t>serv de Consultoria em Comunicação</t>
  </si>
  <si>
    <t>Ernesto Stangueti</t>
  </si>
  <si>
    <t xml:space="preserve">Prestação de Serviço </t>
  </si>
  <si>
    <t>ADVCOM</t>
  </si>
  <si>
    <t xml:space="preserve">Assessoria Matriz </t>
  </si>
  <si>
    <t>Secure Service (caroline Gomes)</t>
  </si>
  <si>
    <t>CUSTOS PARA RATEIO CORPORATIVO -ABRIL 2024</t>
  </si>
  <si>
    <t>Capital Humano</t>
  </si>
  <si>
    <t>Serv. Esp. Pessoa Jurídica RH/DP</t>
  </si>
  <si>
    <t>82</t>
  </si>
  <si>
    <t>064</t>
  </si>
  <si>
    <t>791</t>
  </si>
  <si>
    <t>169</t>
  </si>
  <si>
    <t>Convex Locaçoes</t>
  </si>
  <si>
    <t>locação desktop SP mensalidade</t>
  </si>
  <si>
    <t>VANESSA OLIVEIRA SENA</t>
  </si>
  <si>
    <t xml:space="preserve">Elaboração de Material Tecnico </t>
  </si>
  <si>
    <t>Sotware oracle  - 3135</t>
  </si>
  <si>
    <t>Brandao tourinho</t>
  </si>
  <si>
    <t>Serv Juridicos Sede Trabalhistas e Civel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</si>
</sst>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4" fontId="7" fillId="9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10" borderId="0" xfId="0" applyNumberFormat="1" applyFont="1" applyFill="1" applyBorder="1" applyAlignment="1">
      <alignment horizontal="center"/>
    </xf>
    <xf numFmtId="166" fontId="14" fillId="11" borderId="0" xfId="0" applyNumberFormat="1" applyFont="1" applyFill="1" applyBorder="1" applyAlignment="1">
      <alignment horizontal="center"/>
    </xf>
    <xf numFmtId="166" fontId="13" fillId="6" borderId="0" xfId="0" quotePrefix="1" applyNumberFormat="1" applyFont="1" applyFill="1" applyBorder="1" applyAlignment="1">
      <alignment horizontal="center"/>
    </xf>
    <xf numFmtId="4" fontId="0" fillId="0" borderId="0" xfId="0" applyNumberFormat="1"/>
    <xf numFmtId="1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9" t="s">
        <v>45</v>
      </c>
      <c r="C26" s="89"/>
      <c r="D26" s="89"/>
      <c r="E26" s="89"/>
      <c r="G26" s="56"/>
    </row>
    <row r="27" spans="2:7">
      <c r="B27" s="88"/>
      <c r="C27" s="88"/>
      <c r="D27" s="88"/>
      <c r="E27" s="88"/>
    </row>
    <row r="28" spans="2:7">
      <c r="B28" s="88" t="s">
        <v>67</v>
      </c>
      <c r="C28" s="88"/>
      <c r="D28" s="88"/>
      <c r="E28" s="88"/>
    </row>
    <row r="29" spans="2:7">
      <c r="B29" s="88" t="s">
        <v>66</v>
      </c>
      <c r="C29" s="88"/>
      <c r="D29" s="88"/>
      <c r="E29" s="88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74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80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30" zoomScaleNormal="130" zoomScalePageLayoutView="150" workbookViewId="0">
      <selection activeCell="C9" sqref="C9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144</v>
      </c>
      <c r="C2" s="10"/>
      <c r="D2" s="5"/>
      <c r="E2" s="7"/>
    </row>
    <row r="3" spans="2:5" ht="18.75">
      <c r="B3" t="s">
        <v>2</v>
      </c>
      <c r="C3" s="84">
        <v>483777.79</v>
      </c>
      <c r="E3" s="7"/>
    </row>
    <row r="4" spans="2:5" ht="18.75">
      <c r="B4" t="s">
        <v>44</v>
      </c>
      <c r="C4" s="1">
        <f>C3*71.96%</f>
        <v>348126.49768399994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831904.28768399986</v>
      </c>
      <c r="E6" s="7"/>
    </row>
    <row r="7" spans="2:5">
      <c r="B7" s="2"/>
      <c r="C7" s="3"/>
    </row>
    <row r="8" spans="2:5" s="4" customFormat="1" ht="18.75">
      <c r="B8" s="9" t="s">
        <v>144</v>
      </c>
      <c r="C8" s="10"/>
      <c r="D8" s="5"/>
      <c r="E8" s="7"/>
    </row>
    <row r="9" spans="2:5">
      <c r="B9" t="s">
        <v>63</v>
      </c>
      <c r="C9" s="36">
        <f>SUM(C10:C10)</f>
        <v>6717.28</v>
      </c>
    </row>
    <row r="10" spans="2:5" outlineLevel="1">
      <c r="B10" s="77" t="s">
        <v>97</v>
      </c>
      <c r="C10" s="78">
        <f>'Serv prestados '!E29</f>
        <v>6717.28</v>
      </c>
    </row>
    <row r="11" spans="2:5">
      <c r="B11" t="s">
        <v>51</v>
      </c>
      <c r="C11" s="36">
        <f>SUM(C12:C12)</f>
        <v>896.63000000000011</v>
      </c>
      <c r="D11" s="43"/>
    </row>
    <row r="12" spans="2:5" outlineLevel="1">
      <c r="B12" s="77" t="s">
        <v>98</v>
      </c>
      <c r="C12" s="78">
        <f>'Serv prestados '!E27+'Serv prestados '!E28+'Serv prestados '!E32+'Serv prestados '!E33</f>
        <v>896.63000000000011</v>
      </c>
      <c r="D12" s="43"/>
    </row>
    <row r="13" spans="2:5">
      <c r="B13" t="s">
        <v>11</v>
      </c>
      <c r="C13" s="36">
        <f>C14</f>
        <v>20140</v>
      </c>
    </row>
    <row r="14" spans="2:5" outlineLevel="1">
      <c r="B14" s="77" t="s">
        <v>99</v>
      </c>
      <c r="C14" s="78">
        <f>'Serv prestados '!E30</f>
        <v>20140</v>
      </c>
    </row>
    <row r="15" spans="2:5">
      <c r="B15" t="s">
        <v>13</v>
      </c>
      <c r="C15" s="36">
        <f>SUM(C16)</f>
        <v>2554.29</v>
      </c>
    </row>
    <row r="16" spans="2:5" outlineLevel="1">
      <c r="B16" s="77" t="s">
        <v>100</v>
      </c>
      <c r="C16" s="78">
        <f>'Serv prestados '!E31</f>
        <v>2554.29</v>
      </c>
    </row>
    <row r="17" spans="2:7">
      <c r="B17" s="44" t="s">
        <v>104</v>
      </c>
      <c r="C17" s="76">
        <f>'Serv prestados '!E24</f>
        <v>596814.30000000005</v>
      </c>
      <c r="E17" s="36"/>
    </row>
    <row r="18" spans="2:7" outlineLevel="1">
      <c r="B18" s="77" t="s">
        <v>101</v>
      </c>
      <c r="C18" s="78">
        <f>C17</f>
        <v>596814.30000000005</v>
      </c>
      <c r="E18" s="36"/>
    </row>
    <row r="19" spans="2:7">
      <c r="B19" s="2" t="s">
        <v>3</v>
      </c>
      <c r="C19" s="3">
        <f>C9+C11+C13+C15+C17</f>
        <v>627122.5</v>
      </c>
    </row>
    <row r="20" spans="2:7">
      <c r="B20" s="2" t="s">
        <v>43</v>
      </c>
      <c r="C20" s="1">
        <f>C6+C19</f>
        <v>1459026.7876839999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512</v>
      </c>
      <c r="D22" s="60">
        <f>C22/($C$22+$C$23+$C$26+$C$24+$C$25+$C$27+$C$28)</f>
        <v>0.16786885245901639</v>
      </c>
      <c r="E22" s="66">
        <f>(C6+C19)*D22</f>
        <v>244925.15255547801</v>
      </c>
    </row>
    <row r="23" spans="2:7">
      <c r="B23" s="59" t="s">
        <v>65</v>
      </c>
      <c r="C23" s="42">
        <v>111</v>
      </c>
      <c r="D23" s="60">
        <f t="shared" ref="D23:D28" si="0">C23/($C$22+$C$23+$C$26+$C$24+$C$25+$C$27+$C$28)</f>
        <v>3.6393442622950821E-2</v>
      </c>
      <c r="E23" s="66">
        <f>(C6+C19)*D23</f>
        <v>53099.007682925898</v>
      </c>
    </row>
    <row r="24" spans="2:7">
      <c r="B24" s="62" t="s">
        <v>72</v>
      </c>
      <c r="C24" s="55">
        <v>676</v>
      </c>
      <c r="D24" s="60">
        <f t="shared" si="0"/>
        <v>0.22163934426229509</v>
      </c>
      <c r="E24" s="61">
        <f>(C6+C19)*D24</f>
        <v>323377.74048340454</v>
      </c>
    </row>
    <row r="25" spans="2:7">
      <c r="B25" s="62" t="s">
        <v>77</v>
      </c>
      <c r="C25" s="55">
        <v>134</v>
      </c>
      <c r="D25" s="60">
        <f t="shared" si="0"/>
        <v>4.3934426229508196E-2</v>
      </c>
      <c r="E25" s="61">
        <f>(C6+C19)*D25</f>
        <v>64101.504770379011</v>
      </c>
    </row>
    <row r="26" spans="2:7">
      <c r="B26" s="51" t="s">
        <v>71</v>
      </c>
      <c r="C26" s="55">
        <v>675</v>
      </c>
      <c r="D26" s="60">
        <f t="shared" si="0"/>
        <v>0.22131147540983606</v>
      </c>
      <c r="E26" s="61">
        <f>(C6+C19)*D26</f>
        <v>322899.37104481965</v>
      </c>
    </row>
    <row r="27" spans="2:7">
      <c r="B27" s="62" t="s">
        <v>82</v>
      </c>
      <c r="C27" s="55">
        <v>819</v>
      </c>
      <c r="D27" s="60">
        <f t="shared" si="0"/>
        <v>0.26852459016393443</v>
      </c>
      <c r="E27" s="61">
        <f>(C6+C19)*D27</f>
        <v>391784.57020104781</v>
      </c>
    </row>
    <row r="28" spans="2:7">
      <c r="B28" s="62" t="s">
        <v>83</v>
      </c>
      <c r="C28" s="55">
        <v>123</v>
      </c>
      <c r="D28" s="60">
        <f t="shared" si="0"/>
        <v>4.0327868852459016E-2</v>
      </c>
      <c r="E28" s="61">
        <f>(C6+C19)*D28</f>
        <v>58839.440945944909</v>
      </c>
      <c r="G28" s="2"/>
    </row>
    <row r="29" spans="2:7">
      <c r="B29" s="89" t="s">
        <v>45</v>
      </c>
      <c r="C29" s="89"/>
      <c r="D29" s="89"/>
      <c r="E29" s="89"/>
      <c r="G29" s="56"/>
    </row>
    <row r="30" spans="2:7">
      <c r="B30" s="88"/>
      <c r="C30" s="88"/>
      <c r="D30" s="88"/>
      <c r="E30" s="88"/>
    </row>
    <row r="31" spans="2:7">
      <c r="B31" s="88" t="s">
        <v>79</v>
      </c>
      <c r="C31" s="88"/>
      <c r="D31" s="88"/>
      <c r="E31" s="88"/>
    </row>
    <row r="32" spans="2:7">
      <c r="B32" s="88" t="s">
        <v>139</v>
      </c>
      <c r="C32" s="88"/>
      <c r="D32" s="88"/>
      <c r="E32" s="88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topLeftCell="A13" workbookViewId="0">
      <selection activeCell="E25" sqref="E25"/>
    </sheetView>
  </sheetViews>
  <sheetFormatPr defaultRowHeight="15.75"/>
  <cols>
    <col min="1" max="1" width="40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70" t="s">
        <v>145</v>
      </c>
      <c r="B3" s="79">
        <v>723</v>
      </c>
      <c r="C3" s="70" t="s">
        <v>146</v>
      </c>
      <c r="D3" s="70" t="s">
        <v>121</v>
      </c>
      <c r="E3" s="80">
        <v>1977.1</v>
      </c>
      <c r="F3" s="71">
        <v>45383</v>
      </c>
    </row>
    <row r="4" spans="1:6">
      <c r="A4" s="69" t="s">
        <v>123</v>
      </c>
      <c r="B4" s="74">
        <v>2403</v>
      </c>
      <c r="C4" s="69" t="s">
        <v>140</v>
      </c>
      <c r="D4" s="69" t="s">
        <v>90</v>
      </c>
      <c r="E4" s="80">
        <v>15000</v>
      </c>
      <c r="F4" s="71">
        <v>45385</v>
      </c>
    </row>
    <row r="5" spans="1:6">
      <c r="A5" s="69" t="s">
        <v>106</v>
      </c>
      <c r="B5" s="72" t="s">
        <v>147</v>
      </c>
      <c r="C5" s="70" t="s">
        <v>107</v>
      </c>
      <c r="D5" s="69" t="s">
        <v>90</v>
      </c>
      <c r="E5" s="80">
        <v>7000</v>
      </c>
      <c r="F5" s="71">
        <v>45385</v>
      </c>
    </row>
    <row r="6" spans="1:6">
      <c r="A6" s="69" t="s">
        <v>91</v>
      </c>
      <c r="B6" s="73">
        <v>121</v>
      </c>
      <c r="C6" s="69" t="s">
        <v>96</v>
      </c>
      <c r="D6" s="69" t="s">
        <v>90</v>
      </c>
      <c r="E6" s="80">
        <v>15104.5</v>
      </c>
      <c r="F6" s="71">
        <v>45385</v>
      </c>
    </row>
    <row r="7" spans="1:6">
      <c r="A7" s="69" t="s">
        <v>103</v>
      </c>
      <c r="B7" s="72" t="s">
        <v>148</v>
      </c>
      <c r="C7" s="70" t="s">
        <v>105</v>
      </c>
      <c r="D7" s="69" t="s">
        <v>90</v>
      </c>
      <c r="E7" s="80">
        <v>19708.5</v>
      </c>
      <c r="F7" s="71">
        <v>45385</v>
      </c>
    </row>
    <row r="8" spans="1:6">
      <c r="A8" s="69" t="s">
        <v>111</v>
      </c>
      <c r="B8" s="72">
        <v>51</v>
      </c>
      <c r="C8" s="70" t="s">
        <v>112</v>
      </c>
      <c r="D8" s="69" t="s">
        <v>90</v>
      </c>
      <c r="E8" s="80">
        <v>22661.06</v>
      </c>
      <c r="F8" s="71">
        <v>45385</v>
      </c>
    </row>
    <row r="9" spans="1:6">
      <c r="A9" s="69" t="s">
        <v>119</v>
      </c>
      <c r="B9" s="79">
        <v>527</v>
      </c>
      <c r="C9" s="70" t="s">
        <v>120</v>
      </c>
      <c r="D9" s="70" t="s">
        <v>121</v>
      </c>
      <c r="E9" s="80">
        <v>36395.03</v>
      </c>
      <c r="F9" s="71">
        <v>45385</v>
      </c>
    </row>
    <row r="10" spans="1:6" s="44" customFormat="1">
      <c r="A10" s="69" t="s">
        <v>108</v>
      </c>
      <c r="B10" s="75">
        <v>202409</v>
      </c>
      <c r="C10" s="69" t="s">
        <v>109</v>
      </c>
      <c r="D10" s="69" t="s">
        <v>90</v>
      </c>
      <c r="E10" s="80">
        <v>11000</v>
      </c>
      <c r="F10" s="71">
        <v>45386</v>
      </c>
    </row>
    <row r="11" spans="1:6">
      <c r="A11" s="69" t="s">
        <v>141</v>
      </c>
      <c r="B11" s="72" t="s">
        <v>149</v>
      </c>
      <c r="C11" s="70" t="s">
        <v>110</v>
      </c>
      <c r="D11" s="70" t="s">
        <v>90</v>
      </c>
      <c r="E11" s="80">
        <v>26500</v>
      </c>
      <c r="F11" s="71">
        <v>45386</v>
      </c>
    </row>
    <row r="12" spans="1:6">
      <c r="A12" s="69" t="s">
        <v>117</v>
      </c>
      <c r="B12" s="79">
        <v>1</v>
      </c>
      <c r="C12" s="70" t="s">
        <v>118</v>
      </c>
      <c r="D12" s="70" t="s">
        <v>90</v>
      </c>
      <c r="E12" s="80">
        <v>17000</v>
      </c>
      <c r="F12" s="71">
        <v>45387</v>
      </c>
    </row>
    <row r="13" spans="1:6">
      <c r="A13" s="69" t="s">
        <v>115</v>
      </c>
      <c r="B13" s="72" t="s">
        <v>150</v>
      </c>
      <c r="C13" s="69" t="s">
        <v>116</v>
      </c>
      <c r="D13" s="70" t="s">
        <v>90</v>
      </c>
      <c r="E13" s="80">
        <v>9385</v>
      </c>
      <c r="F13" s="71">
        <v>45391</v>
      </c>
    </row>
    <row r="14" spans="1:6">
      <c r="A14" s="69" t="s">
        <v>95</v>
      </c>
      <c r="B14" s="74">
        <v>1216</v>
      </c>
      <c r="C14" s="69" t="s">
        <v>93</v>
      </c>
      <c r="D14" s="70" t="s">
        <v>92</v>
      </c>
      <c r="E14" s="80">
        <v>127105</v>
      </c>
      <c r="F14" s="71">
        <v>45391</v>
      </c>
    </row>
    <row r="15" spans="1:6">
      <c r="A15" s="70" t="s">
        <v>151</v>
      </c>
      <c r="B15" s="74">
        <v>48099</v>
      </c>
      <c r="C15" s="70" t="s">
        <v>152</v>
      </c>
      <c r="D15" s="70" t="s">
        <v>90</v>
      </c>
      <c r="E15" s="80">
        <v>4905.6000000000004</v>
      </c>
      <c r="F15" s="71">
        <v>45391</v>
      </c>
    </row>
    <row r="16" spans="1:6">
      <c r="A16" s="69" t="s">
        <v>94</v>
      </c>
      <c r="B16" s="74">
        <v>205</v>
      </c>
      <c r="C16" s="69" t="s">
        <v>93</v>
      </c>
      <c r="D16" s="70" t="s">
        <v>92</v>
      </c>
      <c r="E16" s="80">
        <v>173008.46</v>
      </c>
      <c r="F16" s="71">
        <v>45391</v>
      </c>
    </row>
    <row r="17" spans="1:7">
      <c r="A17" s="69" t="s">
        <v>94</v>
      </c>
      <c r="B17" s="74">
        <v>207</v>
      </c>
      <c r="C17" s="69" t="s">
        <v>93</v>
      </c>
      <c r="D17" s="70" t="s">
        <v>92</v>
      </c>
      <c r="E17" s="80">
        <v>9886.7199999999993</v>
      </c>
      <c r="F17" s="71">
        <v>45391</v>
      </c>
    </row>
    <row r="18" spans="1:7">
      <c r="A18" s="69" t="s">
        <v>113</v>
      </c>
      <c r="B18" s="73">
        <v>6015</v>
      </c>
      <c r="C18" s="69" t="s">
        <v>114</v>
      </c>
      <c r="D18" s="69" t="s">
        <v>90</v>
      </c>
      <c r="E18" s="80">
        <v>11505</v>
      </c>
      <c r="F18" s="71">
        <v>45392</v>
      </c>
    </row>
    <row r="19" spans="1:7">
      <c r="A19" s="70" t="s">
        <v>136</v>
      </c>
      <c r="B19" s="79">
        <v>599</v>
      </c>
      <c r="C19" s="69" t="s">
        <v>142</v>
      </c>
      <c r="D19" s="69" t="s">
        <v>90</v>
      </c>
      <c r="E19" s="80">
        <v>7108</v>
      </c>
      <c r="F19" s="71">
        <v>45392</v>
      </c>
    </row>
    <row r="20" spans="1:7">
      <c r="A20" s="69" t="s">
        <v>153</v>
      </c>
      <c r="B20" s="79">
        <v>6</v>
      </c>
      <c r="C20" s="70" t="s">
        <v>154</v>
      </c>
      <c r="D20" s="70" t="s">
        <v>90</v>
      </c>
      <c r="E20" s="80">
        <v>9000</v>
      </c>
      <c r="F20" s="71">
        <v>45394</v>
      </c>
    </row>
    <row r="21" spans="1:7">
      <c r="A21" s="70" t="s">
        <v>137</v>
      </c>
      <c r="B21" s="85">
        <v>57035</v>
      </c>
      <c r="C21" s="70" t="s">
        <v>138</v>
      </c>
      <c r="D21" s="70" t="s">
        <v>90</v>
      </c>
      <c r="E21" s="80">
        <v>4081.99</v>
      </c>
      <c r="F21" s="71">
        <v>45394</v>
      </c>
    </row>
    <row r="22" spans="1:7">
      <c r="A22" s="69" t="s">
        <v>102</v>
      </c>
      <c r="B22" s="74" t="s">
        <v>122</v>
      </c>
      <c r="C22" s="69" t="s">
        <v>155</v>
      </c>
      <c r="D22" s="69" t="s">
        <v>90</v>
      </c>
      <c r="E22" s="80">
        <v>59754.29</v>
      </c>
      <c r="F22" s="71">
        <v>45397</v>
      </c>
    </row>
    <row r="23" spans="1:7">
      <c r="A23" s="69" t="s">
        <v>156</v>
      </c>
      <c r="B23" s="74">
        <v>9364</v>
      </c>
      <c r="C23" s="69" t="s">
        <v>157</v>
      </c>
      <c r="D23" s="70" t="s">
        <v>92</v>
      </c>
      <c r="E23" s="80">
        <v>8728.0499999999993</v>
      </c>
      <c r="F23" s="71">
        <v>45404</v>
      </c>
    </row>
    <row r="24" spans="1:7" ht="16.5">
      <c r="A24" s="90" t="s">
        <v>134</v>
      </c>
      <c r="B24" s="90"/>
      <c r="C24" s="90"/>
      <c r="D24" s="90"/>
      <c r="E24" s="82">
        <f>SUM(E3:E23)</f>
        <v>596814.30000000005</v>
      </c>
      <c r="F24" s="81" t="s">
        <v>135</v>
      </c>
    </row>
    <row r="26" spans="1:7" ht="16.5">
      <c r="A26" s="67" t="s">
        <v>84</v>
      </c>
      <c r="B26" s="67" t="s">
        <v>85</v>
      </c>
      <c r="C26" s="67" t="s">
        <v>86</v>
      </c>
      <c r="D26" s="67" t="s">
        <v>87</v>
      </c>
      <c r="E26" s="68" t="s">
        <v>88</v>
      </c>
      <c r="F26" s="68" t="s">
        <v>89</v>
      </c>
    </row>
    <row r="27" spans="1:7">
      <c r="A27" s="69" t="s">
        <v>124</v>
      </c>
      <c r="B27" s="73">
        <v>7045876181</v>
      </c>
      <c r="C27" s="69" t="s">
        <v>125</v>
      </c>
      <c r="D27" s="70" t="s">
        <v>90</v>
      </c>
      <c r="E27" s="80">
        <v>294.43</v>
      </c>
      <c r="F27" s="71">
        <v>45383</v>
      </c>
      <c r="G27" s="71"/>
    </row>
    <row r="28" spans="1:7">
      <c r="A28" s="69" t="s">
        <v>126</v>
      </c>
      <c r="B28" s="73">
        <v>7045882700</v>
      </c>
      <c r="C28" s="69" t="s">
        <v>125</v>
      </c>
      <c r="D28" s="70" t="s">
        <v>90</v>
      </c>
      <c r="E28" s="80">
        <v>60.24</v>
      </c>
      <c r="F28" s="71">
        <v>45383</v>
      </c>
      <c r="G28" s="71"/>
    </row>
    <row r="29" spans="1:7">
      <c r="A29" s="69" t="s">
        <v>127</v>
      </c>
      <c r="B29" s="74">
        <v>32080722</v>
      </c>
      <c r="C29" s="69" t="s">
        <v>128</v>
      </c>
      <c r="D29" s="69" t="s">
        <v>90</v>
      </c>
      <c r="E29" s="80">
        <v>6717.28</v>
      </c>
      <c r="F29" s="71">
        <v>45386</v>
      </c>
      <c r="G29" s="71"/>
    </row>
    <row r="30" spans="1:7">
      <c r="A30" s="69" t="s">
        <v>143</v>
      </c>
      <c r="B30" s="79">
        <v>1392</v>
      </c>
      <c r="C30" s="70" t="s">
        <v>129</v>
      </c>
      <c r="D30" s="69" t="s">
        <v>90</v>
      </c>
      <c r="E30" s="80">
        <v>20140</v>
      </c>
      <c r="F30" s="71">
        <v>45390</v>
      </c>
      <c r="G30" s="71"/>
    </row>
    <row r="31" spans="1:7">
      <c r="A31" s="69" t="s">
        <v>130</v>
      </c>
      <c r="B31" s="79">
        <v>38404605</v>
      </c>
      <c r="C31" s="70" t="s">
        <v>131</v>
      </c>
      <c r="D31" s="69" t="s">
        <v>90</v>
      </c>
      <c r="E31" s="86">
        <v>2554.29</v>
      </c>
      <c r="F31" s="71">
        <v>45397</v>
      </c>
      <c r="G31" s="71"/>
    </row>
    <row r="32" spans="1:7">
      <c r="A32" s="70" t="s">
        <v>132</v>
      </c>
      <c r="B32" s="73">
        <v>7049509485</v>
      </c>
      <c r="C32" s="69" t="s">
        <v>125</v>
      </c>
      <c r="D32" s="69" t="s">
        <v>90</v>
      </c>
      <c r="E32" s="83">
        <v>365.01</v>
      </c>
      <c r="F32" s="71">
        <v>45399</v>
      </c>
      <c r="G32" s="71"/>
    </row>
    <row r="33" spans="1:7">
      <c r="A33" s="70" t="s">
        <v>133</v>
      </c>
      <c r="B33" s="73">
        <v>7049469491</v>
      </c>
      <c r="C33" s="69" t="s">
        <v>125</v>
      </c>
      <c r="D33" s="69" t="s">
        <v>90</v>
      </c>
      <c r="E33" s="83">
        <v>176.95</v>
      </c>
      <c r="F33" s="71">
        <v>45399</v>
      </c>
      <c r="G33" s="71"/>
    </row>
    <row r="34" spans="1:7" ht="16.5">
      <c r="A34" s="90" t="s">
        <v>134</v>
      </c>
      <c r="B34" s="90"/>
      <c r="C34" s="90"/>
      <c r="D34" s="90"/>
      <c r="E34" s="82">
        <f>SUM(E27:E33)</f>
        <v>30308.2</v>
      </c>
      <c r="F34" s="81" t="s">
        <v>135</v>
      </c>
    </row>
    <row r="37" spans="1:7">
      <c r="A37" s="88" t="s">
        <v>45</v>
      </c>
      <c r="B37" s="88"/>
      <c r="C37" s="88"/>
      <c r="D37" s="88"/>
      <c r="E37" s="88"/>
      <c r="F37" s="88"/>
    </row>
    <row r="39" spans="1:7">
      <c r="A39" s="88" t="s">
        <v>79</v>
      </c>
      <c r="B39" s="88"/>
      <c r="C39" s="88"/>
      <c r="D39" s="88"/>
      <c r="E39" s="88"/>
      <c r="F39" s="88"/>
    </row>
    <row r="40" spans="1:7">
      <c r="A40" s="91" t="s">
        <v>139</v>
      </c>
      <c r="B40" s="91"/>
      <c r="C40" s="91"/>
      <c r="D40" s="91"/>
      <c r="E40" s="91"/>
      <c r="F40" s="91"/>
    </row>
  </sheetData>
  <mergeCells count="5">
    <mergeCell ref="A24:D24"/>
    <mergeCell ref="A34:D34"/>
    <mergeCell ref="A37:F37"/>
    <mergeCell ref="A39:F39"/>
    <mergeCell ref="A40:F40"/>
  </mergeCells>
  <pageMargins left="0.511811024" right="0.511811024" top="0.78740157499999996" bottom="0.78740157499999996" header="0.31496062000000002" footer="0.31496062000000002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9" t="s">
        <v>41</v>
      </c>
      <c r="B1" s="89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7" t="s">
        <v>79</v>
      </c>
    </row>
    <row r="33" spans="1:1">
      <c r="A33" s="87" t="s">
        <v>139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9" t="s">
        <v>45</v>
      </c>
      <c r="C27" s="89"/>
      <c r="D27" s="89"/>
      <c r="E27" s="89"/>
      <c r="G27" s="56"/>
    </row>
    <row r="28" spans="2:7">
      <c r="B28" s="88"/>
      <c r="C28" s="88"/>
      <c r="D28" s="88"/>
      <c r="E28" s="88"/>
    </row>
    <row r="29" spans="2:7">
      <c r="B29" s="88" t="s">
        <v>67</v>
      </c>
      <c r="C29" s="88"/>
      <c r="D29" s="88"/>
      <c r="E29" s="88"/>
    </row>
    <row r="30" spans="2:7">
      <c r="B30" s="88" t="s">
        <v>66</v>
      </c>
      <c r="C30" s="88"/>
      <c r="D30" s="88"/>
      <c r="E30" s="88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8" t="s">
        <v>45</v>
      </c>
      <c r="C24" s="88"/>
      <c r="D24" s="88"/>
      <c r="E24" s="88"/>
    </row>
    <row r="25" spans="2:5">
      <c r="B25" s="88"/>
      <c r="C25" s="88"/>
      <c r="D25" s="88"/>
      <c r="E25" s="88"/>
    </row>
    <row r="26" spans="2:5">
      <c r="B26" s="88" t="s">
        <v>46</v>
      </c>
      <c r="C26" s="88"/>
      <c r="D26" s="88"/>
      <c r="E26" s="88"/>
    </row>
    <row r="27" spans="2:5">
      <c r="B27" s="88" t="s">
        <v>47</v>
      </c>
      <c r="C27" s="88"/>
      <c r="D27" s="88"/>
      <c r="E27" s="88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2024-04-29T20:41:39Z</cp:lastPrinted>
  <dcterms:created xsi:type="dcterms:W3CDTF">2013-11-27T14:40:30Z</dcterms:created>
  <dcterms:modified xsi:type="dcterms:W3CDTF">2024-04-29T20:41:42Z</dcterms:modified>
</cp:coreProperties>
</file>