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MAIO 2024\"/>
    </mc:Choice>
  </mc:AlternateContent>
  <xr:revisionPtr revIDLastSave="0" documentId="13_ncr:1_{8FD80EBB-E639-440D-A96D-89CF39A82B64}" xr6:coauthVersionLast="47" xr6:coauthVersionMax="47" xr10:uidLastSave="{00000000-0000-0000-0000-000000000000}"/>
  <bookViews>
    <workbookView xWindow="-25320" yWindow="285" windowWidth="25440" windowHeight="15270" xr2:uid="{298F3E9C-6997-484D-A97B-4046223047B4}"/>
  </bookViews>
  <sheets>
    <sheet name="CEAP-SOL" sheetId="1" r:id="rId1"/>
  </sheets>
  <definedNames>
    <definedName name="_xlnm._FilterDatabase" localSheetId="0" hidden="1">'CEAP-SOL'!$D$23:$O$52</definedName>
    <definedName name="_xlnm.Print_Area" localSheetId="0">'CEAP-SOL'!$A$1:$V$105</definedName>
    <definedName name="_xlnm.Print_Titles" localSheetId="0">'CEAP-SOL'!$63:$64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80" i="1"/>
  <c r="F79" i="1"/>
  <c r="F78" i="1"/>
  <c r="F67" i="1"/>
  <c r="F66" i="1"/>
  <c r="F65" i="1"/>
  <c r="F93" i="1" s="1"/>
  <c r="U52" i="1"/>
  <c r="T52" i="1"/>
  <c r="S52" i="1"/>
  <c r="R52" i="1"/>
  <c r="Q52" i="1"/>
  <c r="P52" i="1"/>
  <c r="O52" i="1"/>
  <c r="N52" i="1"/>
  <c r="M52" i="1"/>
  <c r="L52" i="1"/>
  <c r="J52" i="1"/>
  <c r="I52" i="1"/>
  <c r="H52" i="1"/>
  <c r="G52" i="1"/>
  <c r="F52" i="1"/>
  <c r="E52" i="1"/>
  <c r="D52" i="1"/>
  <c r="C52" i="1"/>
  <c r="B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Emilia Regina da Fonseca</author>
  </authors>
  <commentList>
    <comment ref="S44" authorId="0" shapeId="0" xr:uid="{148FD1C7-7BDE-49E3-8A4A-8D3704A87F4E}">
      <text>
        <r>
          <rPr>
            <b/>
            <sz val="9"/>
            <color indexed="81"/>
            <rFont val="Segoe UI"/>
            <family val="2"/>
          </rPr>
          <t>R$ 7.410,00 -aquisição de 01 (um) aparelho de bisturi eletrônico bipolar, processo 202200010065658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5" authorId="1" shapeId="0" xr:uid="{3ADDDC65-4371-48CF-9AEC-7E728D92E264}">
      <text>
        <r>
          <rPr>
            <sz val="9"/>
            <color indexed="81"/>
            <rFont val="Segoe UI"/>
            <family val="2"/>
          </rPr>
          <t>R$ 113.754,20-   FOLHA DE PESSOAL  REFERENCIA JANEIRO/24, LANÇADA NA PLANILHA DE REPASSE MENSAL FEVEREIRO/2024.</t>
        </r>
      </text>
    </comment>
    <comment ref="F66" authorId="1" shapeId="0" xr:uid="{E60A8B6D-9994-49CB-9E91-483371B19F3D}">
      <text>
        <r>
          <rPr>
            <b/>
            <sz val="9"/>
            <color indexed="81"/>
            <rFont val="Segoe UI"/>
            <family val="2"/>
          </rPr>
          <t xml:space="preserve">R$ 107.086,76 </t>
        </r>
        <r>
          <rPr>
            <sz val="9"/>
            <color indexed="81"/>
            <rFont val="Segoe UI"/>
            <family val="2"/>
          </rPr>
          <t xml:space="preserve">- FOLHA DE PESSOAL  REFERENCIA FEVEREIRO/24, LANÇADA NA PLANILHA DE REPASSE MENSAL MARÇO/2024. DESPACHO Nº 1029/2024/SES/SUPECC-03082 e Despacho nº 332/2024- GMAE-CG (v. 58131458).
</t>
        </r>
      </text>
    </comment>
    <comment ref="F67" authorId="1" shapeId="0" xr:uid="{78807815-505F-40E1-90CB-391319287F26}">
      <text>
        <r>
          <rPr>
            <b/>
            <sz val="9"/>
            <color indexed="81"/>
            <rFont val="Segoe UI"/>
            <family val="2"/>
          </rPr>
          <t>R$ 101.024,35-</t>
        </r>
        <r>
          <rPr>
            <sz val="9"/>
            <color indexed="81"/>
            <rFont val="Segoe UI"/>
            <family val="2"/>
          </rPr>
          <t xml:space="preserve"> FOLHA DE PESSOAL  REFERENCIAMARÇO/24, LANÇADA NA PLANILHA DE REPASSE MENSAL ABRIL/2024. 
.
DESPACHO Nº 499/2024/SES/GMAE - CG-14421 (59376570)RELATÓRIO Nº 09 / 2024 SES/GMAE - CG-14421</t>
        </r>
      </text>
    </comment>
    <comment ref="F78" authorId="1" shapeId="0" xr:uid="{E56B666A-6BB0-4E4B-8EF8-E1E670AAE3FB}">
      <text>
        <r>
          <rPr>
            <b/>
            <sz val="9"/>
            <color indexed="81"/>
            <rFont val="Segoe UI"/>
            <family val="2"/>
          </rPr>
          <t xml:space="preserve">R$ 24.852,58 -  E       R$  475,84 </t>
        </r>
        <r>
          <rPr>
            <sz val="9"/>
            <color indexed="81"/>
            <rFont val="Segoe UI"/>
            <family val="2"/>
          </rPr>
          <t xml:space="preserve">  IRRF -CELG  JANEIRO/24 LANÇADO NA PLANILHA DE FEVEREIRO/24.  
.
DESPACHO Nº 332/2024/SES/GMAE - CG-14421</t>
        </r>
      </text>
    </comment>
    <comment ref="F79" authorId="1" shapeId="0" xr:uid="{91A559F3-5688-4B50-B083-E69E5D873489}">
      <text>
        <r>
          <rPr>
            <b/>
            <sz val="9"/>
            <color indexed="81"/>
            <rFont val="Segoe UI"/>
            <family val="2"/>
          </rPr>
          <t xml:space="preserve">R$ 17.463,27 -  E       R$ 334,25   </t>
        </r>
        <r>
          <rPr>
            <sz val="9"/>
            <color indexed="81"/>
            <rFont val="Segoe UI"/>
            <family val="2"/>
          </rPr>
          <t xml:space="preserve">  IRRF -CELG  REFERENCIA FEVEREIRO/24, LANÇADA NA PLANILHA DE REPASSE MENSAL MARÇO/2024. DESPACHO Nº 1029/2024/SES/SUPECC-03082 e Despacho nº 332/2024- GMAE-CG (v. 58131458).
</t>
        </r>
      </text>
    </comment>
    <comment ref="F80" authorId="1" shapeId="0" xr:uid="{9870F639-DFF4-4384-B9B9-AADBD2A79AEB}">
      <text>
        <r>
          <rPr>
            <b/>
            <sz val="9"/>
            <color indexed="81"/>
            <rFont val="Segoe UI"/>
            <family val="2"/>
          </rPr>
          <t>R$ 16.916,76-  E       R$    334,96</t>
        </r>
        <r>
          <rPr>
            <sz val="9"/>
            <color indexed="81"/>
            <rFont val="Segoe UI"/>
            <family val="2"/>
          </rPr>
          <t>- IRRF -CELG  REFERENCIA MARÇO/24, LANÇADA NA PLANILHA DE REPASSE MENSAL ABRIL/2024.
.
DESPACHO Nº 499/2024/SES/GMAE - CG-14421</t>
        </r>
      </text>
    </comment>
    <comment ref="F90" authorId="0" shapeId="0" xr:uid="{DFA00210-5A66-4910-9E88-5CE072292D41}">
      <text>
        <r>
          <rPr>
            <b/>
            <sz val="9"/>
            <color indexed="81"/>
            <rFont val="Segoe UI"/>
            <family val="2"/>
          </rPr>
          <t xml:space="preserve">
.
R$ 79.578,40 - Ajuste de Metas: Relatório nº 31/2024 - GMAE (56232494), no qual a Comissão de Monitoramento e Avaliação dos Contratos de Gestão avalia a gestão do CEAPSOL, no período de 25/12/2022 a 24/06/2023, na vigência do 12º Termo Aditivo ao Termo de Transferência de Gestão nº 003/2013, Processo nº 202300010041227.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<sst xmlns="http://schemas.openxmlformats.org/spreadsheetml/2006/main" count="145" uniqueCount="66">
  <si>
    <t>Relatório Resumido da Execução Orçamentária e Financeira por Contrato de Gestão</t>
  </si>
  <si>
    <t>Mês/Ano:MAIO/2024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</si>
  <si>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</si>
  <si>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</si>
  <si>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</si>
  <si>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03.969.808/0008-46</t>
  </si>
  <si>
    <t>Unidade Gerida: Centro de Atenção Prolongada e Casa de Apoio Condomínio Solidariedade - CEAP/SOL.</t>
  </si>
  <si>
    <t xml:space="preserve"> Termo de Transferência de Gestão nº 003/2013-SES/GO - 13° Termo Aditivo e 1° Apostilamento,2° Apostilamento .</t>
  </si>
  <si>
    <t>Vigência do Contrato de Gestão -Início:    13° Termo Aditivo: Início:   25/06/2023  Término 24/06/2024</t>
  </si>
  <si>
    <t>Previsão de Repasse Mensal do Contrato de Gestão/ADITIVO: - Custeio : R$ 1.768.408,89       Processo nº: 201100010017260.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</si>
  <si>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</si>
  <si>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</si>
  <si>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</si>
  <si>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</si>
  <si>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</si>
  <si>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</si>
  <si>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</si>
  <si>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</si>
  <si>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</si>
  <si>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</si>
  <si>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</si>
  <si>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</si>
  <si>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</si>
  <si>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</si>
  <si>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10=(5-6)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</si>
  <si>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</si>
  <si>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</si>
  <si>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</si>
  <si>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</si>
  <si>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</si>
  <si>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</si>
  <si>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</si>
  <si>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</si>
  <si>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</si>
  <si>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</si>
  <si>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</si>
  <si>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</si>
  <si>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</si>
  <si>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</si>
  <si>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</si>
  <si>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</si>
  <si>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</si>
  <si>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</si>
  <si>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</si>
  <si>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</si>
  <si>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 - Servidores cedidos.</t>
  </si>
  <si>
    <t>3.1.91.11.10</t>
  </si>
  <si>
    <t>SES/GAAL-11410,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</si>
  <si>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</si>
  <si>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</si>
  <si>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</si>
  <si>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</si>
  <si>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</si>
  <si>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 - Não cumprimento de Metas Contratuais.</t>
  </si>
  <si>
    <t>período de 25/12/2022 a 24/06/2023</t>
  </si>
  <si>
    <t xml:space="preserve"> Relatório nº 31/2024 - GMAE (56232494)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</si>
  <si>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</si>
  <si>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</si>
  <si>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</si>
  <si>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</si>
  <si>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r>
      <t xml:space="preserve">Nota Explicativa: 8. Pagamentos (repasses – Restos a Pagar) (Informar na Nota Explicativa):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ISG-COND. SOLIDARIEDADE, REF. AO REP. CONT. GESTÃO,13º T.A, REF. A NOVEMBRO 2023.AUT. DESPACHO Nº 3690/2023/GAB. .VALOR PAGO...............R$ 20.636,66.                                                                                                                                                                                                                                                                                       ISG-COND. SOLIDARIEDADE, REF. AO REP. CONT. GESTÃO,13º T.A, REF. A DEZEMBRO 2023..O VALOR DA FOLHA DEZ/23 FOI RETIFICADO PELA COORDENAÇÃO DE FOLHA DE PAGAMENTO CONFORME PLANILHA (57755366) ANEXA AOProcesso nº 202100010024770.VALOR PAGO...............R$ </t>
    </r>
    <r>
      <rPr>
        <b/>
        <sz val="10"/>
        <color rgb="FF000000"/>
        <rFont val="Calibri"/>
        <family val="2"/>
        <charset val="1"/>
      </rPr>
      <t>12.547,82.                                                                                                                                                                                                                       R$ 7.410,00 -</t>
    </r>
    <r>
      <rPr>
        <sz val="10"/>
        <color rgb="FF000000"/>
        <rFont val="Calibri"/>
        <family val="2"/>
      </rPr>
      <t xml:space="preserve">aquisição de 01 (um) aparelho de bisturi eletrônico bipolar, processo 202200010065658 </t>
    </r>
    <r>
      <rPr>
        <b/>
        <sz val="10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9. Pagamentos de Despesas de Exercícios Anteriores - DEA (informar a natureza, processo e outros esclarecimentos sobre o repasse efetuado para a contratada, objetivamente, na Nota Explicativa)</t>
    </r>
    <r>
      <rPr>
        <sz val="10"/>
        <color rgb="FF000000"/>
        <rFont val="Calibri"/>
        <family val="2"/>
      </rPr>
      <t>PROC.201100010017260- ISG-COND.SOL. ,PISO NACIONAL ENFERMAGEM, REF.:PNE-COND.SOL.5-8/23 ............ 96.205,62 PNE-COND.SOL.5-8/23# ............ 52.210,78 P
NE-COND.SOL.09/23 ............ 37.104,10.VALOR PAGO............R$ 185.520,50.DESPACHO Nº 2260/2024/GAB (59602970) E DESPACHO Nº 5205/2024/SES/SGI-03079(59647905).                                                                      PROC.201100010017260- ISG-COND.SOL. ,PISO NACIONAL ENFERMAGEM, REF. DÉCIMO TERCEIRO/2023, CONF.DESP Nº 429/2024/SES/GEM ..PNE-COND.SOL.13° 23 .............. 25.610,88 PNE-COND.SOL.13° 23- .............. 12.368,03 .VALOR PAGO............R$ 37.978,91..DESPACHO Nº 2260/2024/GAB (59602970) E DESPACHO Nº 5205/2024/SES/SGI-03079 (59647905).                                                                                                                        PROC.201100010017260- ISG-COND.SOL. ,PISO NACIONAL ENFERMAGEM, REF. NOVEMBRO/2023,CONF.DESP Nº 429/2024/SES/GEMOD-2128 ..VALOR PAGO.............R$ 38.376,49..DESPACHO Nº 2260/2024/GAB (59602970) E DESPACHO Nº 5205/2024/SES/SGI-03079 (59647905).</t>
    </r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</si>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</sst>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3" formatCode="_-* #,##0.00_-;\-* #,##0.00_-;_-* &quot;-&quot;??_-;_-@_-"/>
    <numFmt numFmtId="164" formatCode="_-* #,##0.00_-;\-* #,##0.00_-;_-* \-??_-;_-@_-"/>
    <numFmt numFmtId="165" formatCode="[$-416]mmmm\-yy;@"/>
    <numFmt numFmtId="166" formatCode="[$-416]mmm\-yy;@"/>
  </numFmts>
  <fonts count="1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name val="Calibri"/>
      <family val="2"/>
      <charset val="1"/>
    </font>
    <font>
      <sz val="9"/>
      <color rgb="FFFF000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1F497D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1" fillId="0" borderId="0"/>
    <xf numFmtId="164" fontId="1" fillId="0" borderId="0" applyBorder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7" fontId="3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8" fontId="9" fillId="0" borderId="0" xfId="0" applyNumberFormat="1" applyFont="1"/>
    <xf numFmtId="4" fontId="3" fillId="0" borderId="0" xfId="0" applyNumberFormat="1" applyFont="1" applyAlignment="1">
      <alignment wrapText="1"/>
    </xf>
    <xf numFmtId="8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5" fillId="3" borderId="15" xfId="0" applyFont="1" applyFill="1" applyBorder="1" applyAlignment="1">
      <alignment horizontal="center" vertical="center" wrapText="1"/>
    </xf>
    <xf numFmtId="8" fontId="0" fillId="0" borderId="0" xfId="0" applyNumberFormat="1"/>
    <xf numFmtId="0" fontId="3" fillId="0" borderId="1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4" fontId="11" fillId="0" borderId="17" xfId="2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" fontId="12" fillId="0" borderId="17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" fontId="3" fillId="0" borderId="15" xfId="1" applyNumberFormat="1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" fontId="11" fillId="0" borderId="18" xfId="2" applyNumberFormat="1" applyFont="1" applyBorder="1" applyAlignment="1">
      <alignment horizontal="center" vertical="center" wrapText="1"/>
    </xf>
    <xf numFmtId="4" fontId="12" fillId="0" borderId="18" xfId="2" applyNumberFormat="1" applyFont="1" applyBorder="1" applyAlignment="1">
      <alignment horizontal="center" vertical="center" wrapText="1"/>
    </xf>
    <xf numFmtId="164" fontId="3" fillId="0" borderId="18" xfId="3" applyFont="1" applyBorder="1" applyAlignment="1" applyProtection="1">
      <alignment horizontal="center" vertical="center"/>
    </xf>
    <xf numFmtId="166" fontId="3" fillId="0" borderId="15" xfId="0" applyNumberFormat="1" applyFont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164" fontId="5" fillId="6" borderId="15" xfId="0" applyNumberFormat="1" applyFont="1" applyFill="1" applyBorder="1" applyAlignment="1">
      <alignment horizontal="right" vertical="center" wrapText="1"/>
    </xf>
    <xf numFmtId="0" fontId="3" fillId="6" borderId="15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5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65" xfId="2" xr:uid="{C1DB70DF-481B-470D-866B-016F95A3421D}"/>
    <cellStyle name="Vírgula" xfId="1" builtinId="3"/>
    <cellStyle name="Vírgula 44" xfId="3" xr:uid="{6A6EACA9-A835-484F-81FC-3B0B350BB4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B590-F1B5-4AEF-B737-F83936FC8418}">
  <sheetPr codeName="Planilha1">
    <tabColor rgb="FF00B0F0"/>
    <pageSetUpPr fitToPage="1"/>
  </sheetPr>
  <dimension ref="A1:V148"/>
  <sheetViews>
    <sheetView tabSelected="1" zoomScaleNormal="100" workbookViewId="0">
      <selection activeCell="C28" sqref="C28"/>
    </sheetView>
  </sheetViews>
  <sheetFormatPr defaultColWidth="8.7109375" defaultRowHeight="15" x14ac:dyDescent="0.25"/>
  <cols>
    <col min="2" max="2" width="14.28515625" customWidth="1"/>
    <col min="3" max="3" width="17.7109375" style="75" customWidth="1"/>
    <col min="4" max="6" width="13.7109375" customWidth="1"/>
    <col min="7" max="7" width="14.42578125" customWidth="1"/>
    <col min="8" max="8" width="16.140625" customWidth="1"/>
    <col min="9" max="9" width="14.7109375" customWidth="1"/>
    <col min="10" max="10" width="13.85546875" customWidth="1"/>
    <col min="11" max="11" width="19" customWidth="1"/>
    <col min="12" max="12" width="14.5703125" bestFit="1" customWidth="1"/>
    <col min="13" max="14" width="13.85546875" customWidth="1"/>
    <col min="15" max="22" width="15.28515625" customWidth="1"/>
    <col min="24" max="24" width="10.5703125" bestFit="1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hidden="1" thickBot="1" x14ac:dyDescent="0.3">
      <c r="A13" s="3"/>
      <c r="B13" s="3"/>
      <c r="C13" s="8"/>
      <c r="D13" s="3"/>
      <c r="E13" s="3"/>
      <c r="F13" s="3"/>
      <c r="G13" s="3"/>
      <c r="H13" s="3"/>
      <c r="I13" s="3"/>
      <c r="J13" s="3"/>
      <c r="K13" s="3"/>
      <c r="L13" s="3"/>
      <c r="M13" s="3"/>
      <c r="N13" s="8"/>
      <c r="O13" s="3"/>
      <c r="P13" s="3"/>
      <c r="Q13" s="3"/>
      <c r="R13" s="3"/>
      <c r="S13" s="3"/>
      <c r="T13" s="3"/>
      <c r="U13" s="3"/>
      <c r="V13" s="3"/>
    </row>
    <row r="14" spans="1:22" ht="15.75" hidden="1" thickBot="1" x14ac:dyDescent="0.3">
      <c r="A14" s="3"/>
      <c r="B14" s="3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5.75" customHeight="1" thickBot="1" x14ac:dyDescent="0.3">
      <c r="A15" s="9" t="s">
        <v>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5.75" customHeight="1" thickBot="1" x14ac:dyDescent="0.3">
      <c r="A16" s="9" t="s">
        <v>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5.75" thickBo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1"/>
      <c r="S17" s="11"/>
      <c r="T17" s="11"/>
      <c r="U17" s="11"/>
      <c r="V17" s="11"/>
    </row>
    <row r="18" spans="1:22" ht="15.75" customHeight="1" thickBot="1" x14ac:dyDescent="0.3">
      <c r="A18" s="9" t="s">
        <v>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25.5" customHeight="1" thickBot="1" x14ac:dyDescent="0.3">
      <c r="A19" s="9" t="s">
        <v>10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5.75" customHeight="1" thickBot="1" x14ac:dyDescent="0.3">
      <c r="A20" s="12" t="s">
        <v>11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16" customFormat="1" ht="15.75" customHeight="1" thickBot="1" x14ac:dyDescent="0.3">
      <c r="A21" s="13" t="s">
        <v>12</v>
      </c>
      <c r="B21" s="14"/>
      <c r="C21" s="15" t="s">
        <v>13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s="16" customFormat="1" ht="78.75" customHeight="1" thickBot="1" x14ac:dyDescent="0.3">
      <c r="A22" s="13"/>
      <c r="B22" s="17" t="s">
        <v>14</v>
      </c>
      <c r="C22" s="18" t="s">
        <v>15</v>
      </c>
      <c r="D22" s="19" t="s">
        <v>16</v>
      </c>
      <c r="E22" s="19"/>
      <c r="F22" s="19"/>
      <c r="G22" s="19" t="s">
        <v>17</v>
      </c>
      <c r="H22" s="19"/>
      <c r="I22" s="19"/>
      <c r="J22" s="20" t="s">
        <v>18</v>
      </c>
      <c r="K22" s="19" t="s">
        <v>19</v>
      </c>
      <c r="L22" s="19"/>
      <c r="M22" s="19"/>
      <c r="N22" s="19"/>
      <c r="O22" s="19" t="s">
        <v>20</v>
      </c>
      <c r="P22" s="19"/>
      <c r="Q22" s="20" t="s">
        <v>21</v>
      </c>
      <c r="R22" s="19" t="s">
        <v>22</v>
      </c>
      <c r="S22" s="19"/>
      <c r="T22" s="19" t="s">
        <v>23</v>
      </c>
      <c r="U22" s="19"/>
      <c r="V22" s="18" t="s">
        <v>24</v>
      </c>
    </row>
    <row r="23" spans="1:22" s="16" customFormat="1" ht="37.5" customHeight="1" thickBot="1" x14ac:dyDescent="0.3">
      <c r="A23" s="13"/>
      <c r="B23" s="17"/>
      <c r="C23" s="18"/>
      <c r="D23" s="21" t="s">
        <v>25</v>
      </c>
      <c r="E23" s="21" t="s">
        <v>26</v>
      </c>
      <c r="F23" s="21" t="s">
        <v>27</v>
      </c>
      <c r="G23" s="21" t="s">
        <v>25</v>
      </c>
      <c r="H23" s="21" t="s">
        <v>26</v>
      </c>
      <c r="I23" s="21" t="s">
        <v>27</v>
      </c>
      <c r="J23" s="21" t="s">
        <v>25</v>
      </c>
      <c r="K23" s="21" t="s">
        <v>28</v>
      </c>
      <c r="L23" s="21" t="s">
        <v>25</v>
      </c>
      <c r="M23" s="21" t="s">
        <v>26</v>
      </c>
      <c r="N23" s="21" t="s">
        <v>27</v>
      </c>
      <c r="O23" s="21" t="s">
        <v>25</v>
      </c>
      <c r="P23" s="21" t="s">
        <v>26</v>
      </c>
      <c r="Q23" s="21"/>
      <c r="R23" s="21" t="s">
        <v>25</v>
      </c>
      <c r="S23" s="21" t="s">
        <v>26</v>
      </c>
      <c r="T23" s="21" t="s">
        <v>25</v>
      </c>
      <c r="U23" s="21" t="s">
        <v>29</v>
      </c>
      <c r="V23" s="18"/>
    </row>
    <row r="24" spans="1:22" s="16" customFormat="1" ht="15.75" thickBot="1" x14ac:dyDescent="0.3">
      <c r="A24" s="22" t="s">
        <v>30</v>
      </c>
      <c r="B24" s="23">
        <v>1916906.8599999999</v>
      </c>
      <c r="C24" s="23">
        <v>1814791.95</v>
      </c>
      <c r="D24" s="23">
        <v>10228538.01</v>
      </c>
      <c r="E24" s="23"/>
      <c r="F24" s="23"/>
      <c r="G24" s="23">
        <v>3389452.14</v>
      </c>
      <c r="H24" s="23"/>
      <c r="I24" s="23"/>
      <c r="J24" s="23">
        <v>139082.62</v>
      </c>
      <c r="K24" s="24">
        <v>45292</v>
      </c>
      <c r="L24" s="25">
        <v>1679726.07</v>
      </c>
      <c r="M24" s="25"/>
      <c r="N24" s="25"/>
      <c r="O24" s="25"/>
      <c r="P24" s="25"/>
      <c r="Q24" s="25"/>
      <c r="R24" s="25"/>
      <c r="S24" s="25"/>
      <c r="T24" s="25"/>
      <c r="U24" s="25"/>
      <c r="V24" s="23">
        <f>L24+M24+N24+R24+S24+T24+U24</f>
        <v>1679726.07</v>
      </c>
    </row>
    <row r="25" spans="1:22" s="16" customFormat="1" ht="15.75" thickBot="1" x14ac:dyDescent="0.3">
      <c r="A25" s="26">
        <v>45323</v>
      </c>
      <c r="B25" s="23">
        <v>1915816.17</v>
      </c>
      <c r="C25" s="23">
        <v>1813701.26</v>
      </c>
      <c r="D25" s="23"/>
      <c r="E25" s="23"/>
      <c r="F25" s="23"/>
      <c r="G25" s="23">
        <v>1709726.07</v>
      </c>
      <c r="H25" s="23"/>
      <c r="I25" s="23"/>
      <c r="J25" s="23">
        <v>124884.28</v>
      </c>
      <c r="K25" s="24">
        <v>45323</v>
      </c>
      <c r="L25" s="25">
        <v>1709726.07</v>
      </c>
      <c r="M25" s="25"/>
      <c r="N25" s="25"/>
      <c r="O25" s="25"/>
      <c r="P25" s="25"/>
      <c r="Q25" s="25"/>
      <c r="R25" s="25"/>
      <c r="S25" s="25"/>
      <c r="T25" s="25"/>
      <c r="U25" s="25"/>
      <c r="V25" s="23">
        <f t="shared" ref="V25:V51" si="0">L25+M25+N25+R25+S25+T25+U25</f>
        <v>1709726.07</v>
      </c>
    </row>
    <row r="26" spans="1:22" s="16" customFormat="1" ht="15.75" thickBot="1" x14ac:dyDescent="0.3">
      <c r="A26" s="26">
        <v>45323</v>
      </c>
      <c r="B26" s="23"/>
      <c r="C26" s="23"/>
      <c r="D26" s="23"/>
      <c r="E26" s="23"/>
      <c r="F26" s="23"/>
      <c r="G26" s="23"/>
      <c r="H26" s="23"/>
      <c r="I26" s="23"/>
      <c r="J26" s="23"/>
      <c r="K26" s="24">
        <v>45231</v>
      </c>
      <c r="L26" s="25"/>
      <c r="M26" s="25"/>
      <c r="N26" s="25"/>
      <c r="O26" s="25"/>
      <c r="P26" s="25"/>
      <c r="Q26" s="25"/>
      <c r="R26" s="25">
        <v>20636.66</v>
      </c>
      <c r="S26" s="25"/>
      <c r="T26" s="25"/>
      <c r="U26" s="25"/>
      <c r="V26" s="23">
        <f t="shared" si="0"/>
        <v>20636.66</v>
      </c>
    </row>
    <row r="27" spans="1:22" s="16" customFormat="1" ht="15.75" thickBot="1" x14ac:dyDescent="0.3">
      <c r="A27" s="26">
        <v>45352</v>
      </c>
      <c r="B27" s="23">
        <v>1915816.17</v>
      </c>
      <c r="C27" s="23">
        <v>1813701.26</v>
      </c>
      <c r="D27" s="23"/>
      <c r="E27" s="23"/>
      <c r="F27" s="23"/>
      <c r="G27" s="23">
        <v>40917.379999999997</v>
      </c>
      <c r="H27" s="23"/>
      <c r="I27" s="23"/>
      <c r="J27" s="23">
        <v>118276.07</v>
      </c>
      <c r="K27" s="24">
        <v>45380</v>
      </c>
      <c r="L27" s="25">
        <v>1669726.07</v>
      </c>
      <c r="M27" s="25"/>
      <c r="N27" s="25"/>
      <c r="O27" s="25"/>
      <c r="P27" s="25"/>
      <c r="Q27" s="25"/>
      <c r="R27" s="25"/>
      <c r="S27" s="25"/>
      <c r="T27" s="25"/>
      <c r="U27" s="25"/>
      <c r="V27" s="23">
        <f t="shared" si="0"/>
        <v>1669726.07</v>
      </c>
    </row>
    <row r="28" spans="1:22" s="16" customFormat="1" ht="15.75" thickBot="1" x14ac:dyDescent="0.3">
      <c r="A28" s="26">
        <v>45352</v>
      </c>
      <c r="B28" s="23"/>
      <c r="C28" s="23"/>
      <c r="D28" s="23"/>
      <c r="E28" s="23"/>
      <c r="F28" s="23"/>
      <c r="G28" s="23"/>
      <c r="H28" s="23"/>
      <c r="I28" s="23"/>
      <c r="J28" s="23"/>
      <c r="K28" s="24">
        <v>45292</v>
      </c>
      <c r="L28" s="25">
        <v>30000</v>
      </c>
      <c r="M28" s="25"/>
      <c r="N28" s="25"/>
      <c r="O28" s="25"/>
      <c r="P28" s="25"/>
      <c r="Q28" s="25"/>
      <c r="R28" s="25"/>
      <c r="S28" s="25"/>
      <c r="T28" s="25"/>
      <c r="U28" s="25"/>
      <c r="V28" s="23">
        <f t="shared" si="0"/>
        <v>30000</v>
      </c>
    </row>
    <row r="29" spans="1:22" s="16" customFormat="1" ht="15.75" thickBot="1" x14ac:dyDescent="0.3">
      <c r="A29" s="26">
        <v>45352</v>
      </c>
      <c r="B29" s="23"/>
      <c r="C29" s="23"/>
      <c r="D29" s="23"/>
      <c r="E29" s="23"/>
      <c r="F29" s="23"/>
      <c r="G29" s="23"/>
      <c r="H29" s="23"/>
      <c r="I29" s="23"/>
      <c r="J29" s="23"/>
      <c r="K29" s="24">
        <v>45289</v>
      </c>
      <c r="L29" s="25"/>
      <c r="M29" s="25"/>
      <c r="N29" s="25"/>
      <c r="O29" s="25"/>
      <c r="P29" s="25"/>
      <c r="Q29" s="25"/>
      <c r="R29" s="25">
        <v>12547.82</v>
      </c>
      <c r="S29" s="25"/>
      <c r="T29" s="25"/>
      <c r="U29" s="25"/>
      <c r="V29" s="23">
        <f t="shared" si="0"/>
        <v>12547.82</v>
      </c>
    </row>
    <row r="30" spans="1:22" s="16" customFormat="1" ht="15.75" thickBot="1" x14ac:dyDescent="0.3">
      <c r="A30" s="26">
        <v>45383</v>
      </c>
      <c r="B30" s="23">
        <v>1913964.8499999999</v>
      </c>
      <c r="C30" s="23">
        <v>1811849.94</v>
      </c>
      <c r="D30" s="23"/>
      <c r="E30" s="23">
        <v>15168</v>
      </c>
      <c r="F30" s="23"/>
      <c r="G30" s="23">
        <v>3364989.46</v>
      </c>
      <c r="H30" s="23"/>
      <c r="I30" s="23"/>
      <c r="J30" s="23">
        <v>229578.4</v>
      </c>
      <c r="K30" s="24">
        <v>45383</v>
      </c>
      <c r="L30" s="25">
        <v>1630147.67</v>
      </c>
      <c r="M30" s="25"/>
      <c r="N30" s="25"/>
      <c r="O30" s="25"/>
      <c r="P30" s="25"/>
      <c r="Q30" s="25"/>
      <c r="R30" s="25"/>
      <c r="S30" s="25"/>
      <c r="T30" s="25"/>
      <c r="U30" s="25"/>
      <c r="V30" s="23">
        <f t="shared" si="0"/>
        <v>1630147.67</v>
      </c>
    </row>
    <row r="31" spans="1:22" s="16" customFormat="1" ht="15.75" thickBot="1" x14ac:dyDescent="0.3">
      <c r="A31" s="26">
        <v>45383</v>
      </c>
      <c r="B31" s="23"/>
      <c r="C31" s="23"/>
      <c r="D31" s="23"/>
      <c r="E31" s="23"/>
      <c r="F31" s="23"/>
      <c r="G31" s="23"/>
      <c r="H31" s="23"/>
      <c r="I31" s="23"/>
      <c r="J31" s="23"/>
      <c r="K31" s="24">
        <v>45292</v>
      </c>
      <c r="L31" s="25">
        <v>10917.38</v>
      </c>
      <c r="M31" s="25"/>
      <c r="N31" s="25"/>
      <c r="O31" s="25"/>
      <c r="P31" s="25"/>
      <c r="Q31" s="25"/>
      <c r="R31" s="25"/>
      <c r="S31" s="25"/>
      <c r="T31" s="25"/>
      <c r="U31" s="25"/>
      <c r="V31" s="23">
        <f t="shared" si="0"/>
        <v>10917.38</v>
      </c>
    </row>
    <row r="32" spans="1:22" s="16" customFormat="1" ht="15.75" thickBot="1" x14ac:dyDescent="0.3">
      <c r="A32" s="26">
        <v>45383</v>
      </c>
      <c r="B32" s="23"/>
      <c r="C32" s="23"/>
      <c r="D32" s="23"/>
      <c r="E32" s="23"/>
      <c r="F32" s="23"/>
      <c r="G32" s="23"/>
      <c r="H32" s="23"/>
      <c r="I32" s="23"/>
      <c r="J32" s="23"/>
      <c r="K32" s="24">
        <v>45323</v>
      </c>
      <c r="L32" s="25">
        <v>25115.72</v>
      </c>
      <c r="M32" s="25"/>
      <c r="N32" s="25"/>
      <c r="O32" s="25"/>
      <c r="P32" s="25"/>
      <c r="Q32" s="25"/>
      <c r="R32" s="25"/>
      <c r="S32" s="25"/>
      <c r="T32" s="25"/>
      <c r="U32" s="25"/>
      <c r="V32" s="23">
        <f t="shared" si="0"/>
        <v>25115.72</v>
      </c>
    </row>
    <row r="33" spans="1:22" s="16" customFormat="1" ht="15.75" thickBot="1" x14ac:dyDescent="0.3">
      <c r="A33" s="26">
        <v>45383</v>
      </c>
      <c r="B33" s="23"/>
      <c r="C33" s="23"/>
      <c r="D33" s="23"/>
      <c r="E33" s="23"/>
      <c r="F33" s="23"/>
      <c r="G33" s="23"/>
      <c r="H33" s="23"/>
      <c r="I33" s="23"/>
      <c r="J33" s="27"/>
      <c r="K33" s="24">
        <v>45352</v>
      </c>
      <c r="L33" s="25">
        <v>40000</v>
      </c>
      <c r="M33" s="25"/>
      <c r="N33" s="25"/>
      <c r="O33" s="25"/>
      <c r="P33" s="25"/>
      <c r="Q33" s="25"/>
      <c r="R33" s="25"/>
      <c r="S33" s="25"/>
      <c r="T33" s="25"/>
      <c r="U33" s="25"/>
      <c r="V33" s="23">
        <f t="shared" si="0"/>
        <v>40000</v>
      </c>
    </row>
    <row r="34" spans="1:22" s="16" customFormat="1" ht="15.75" thickBot="1" x14ac:dyDescent="0.3">
      <c r="A34" s="26">
        <v>45413</v>
      </c>
      <c r="B34" s="23">
        <v>1879376.3599999999</v>
      </c>
      <c r="C34" s="23">
        <v>1777261.45</v>
      </c>
      <c r="D34" s="23">
        <v>144998.60999999999</v>
      </c>
      <c r="E34" s="23">
        <v>4780</v>
      </c>
      <c r="F34" s="23"/>
      <c r="G34" s="23">
        <v>1514503.4000000001</v>
      </c>
      <c r="H34" s="23">
        <v>19948</v>
      </c>
      <c r="I34" s="23"/>
      <c r="J34" s="28">
        <v>150000</v>
      </c>
      <c r="K34" s="24">
        <v>45139</v>
      </c>
      <c r="L34" s="25"/>
      <c r="M34" s="25"/>
      <c r="N34" s="25"/>
      <c r="O34" s="25"/>
      <c r="P34" s="25"/>
      <c r="Q34" s="25"/>
      <c r="R34" s="25"/>
      <c r="S34" s="25"/>
      <c r="T34" s="29">
        <v>148416.4</v>
      </c>
      <c r="U34" s="25"/>
      <c r="V34" s="23">
        <f t="shared" si="0"/>
        <v>148416.4</v>
      </c>
    </row>
    <row r="35" spans="1:22" s="16" customFormat="1" ht="15.75" thickBot="1" x14ac:dyDescent="0.3">
      <c r="A35" s="26">
        <v>45413</v>
      </c>
      <c r="B35" s="23"/>
      <c r="C35" s="23"/>
      <c r="D35" s="23"/>
      <c r="E35" s="23"/>
      <c r="F35" s="23"/>
      <c r="G35" s="23"/>
      <c r="H35" s="23"/>
      <c r="I35" s="23"/>
      <c r="J35" s="28"/>
      <c r="K35" s="24">
        <v>45170</v>
      </c>
      <c r="L35" s="25"/>
      <c r="M35" s="25"/>
      <c r="N35" s="25"/>
      <c r="O35" s="25"/>
      <c r="P35" s="25"/>
      <c r="Q35" s="25"/>
      <c r="R35" s="25"/>
      <c r="S35" s="25"/>
      <c r="T35" s="29">
        <v>37104.1</v>
      </c>
      <c r="U35" s="25"/>
      <c r="V35" s="23">
        <f t="shared" si="0"/>
        <v>37104.1</v>
      </c>
    </row>
    <row r="36" spans="1:22" s="16" customFormat="1" ht="15.75" thickBot="1" x14ac:dyDescent="0.3">
      <c r="A36" s="26">
        <v>45413</v>
      </c>
      <c r="B36" s="23"/>
      <c r="C36" s="23"/>
      <c r="D36" s="23"/>
      <c r="E36" s="23"/>
      <c r="F36" s="23"/>
      <c r="G36" s="23"/>
      <c r="H36" s="23"/>
      <c r="I36" s="23"/>
      <c r="J36" s="28"/>
      <c r="K36" s="24">
        <v>45200</v>
      </c>
      <c r="L36" s="25"/>
      <c r="M36" s="25"/>
      <c r="N36" s="25"/>
      <c r="O36" s="25"/>
      <c r="P36" s="25"/>
      <c r="Q36" s="25"/>
      <c r="R36" s="25"/>
      <c r="S36" s="25"/>
      <c r="T36" s="29">
        <v>38456.160000000003</v>
      </c>
      <c r="U36" s="25"/>
      <c r="V36" s="23">
        <f t="shared" si="0"/>
        <v>38456.160000000003</v>
      </c>
    </row>
    <row r="37" spans="1:22" s="16" customFormat="1" ht="15.75" thickBot="1" x14ac:dyDescent="0.3">
      <c r="A37" s="26">
        <v>45413</v>
      </c>
      <c r="B37" s="23"/>
      <c r="C37" s="23"/>
      <c r="D37" s="23"/>
      <c r="E37" s="23"/>
      <c r="F37" s="23"/>
      <c r="G37" s="23"/>
      <c r="H37" s="23"/>
      <c r="I37" s="23"/>
      <c r="J37" s="28"/>
      <c r="K37" s="24">
        <v>45231</v>
      </c>
      <c r="L37" s="25"/>
      <c r="M37" s="25"/>
      <c r="N37" s="25"/>
      <c r="O37" s="25"/>
      <c r="P37" s="25"/>
      <c r="Q37" s="25"/>
      <c r="R37" s="25"/>
      <c r="S37" s="25"/>
      <c r="T37" s="29">
        <v>38376.49</v>
      </c>
      <c r="U37" s="25"/>
      <c r="V37" s="23">
        <f t="shared" si="0"/>
        <v>38376.49</v>
      </c>
    </row>
    <row r="38" spans="1:22" s="16" customFormat="1" ht="15.75" thickBot="1" x14ac:dyDescent="0.3">
      <c r="A38" s="26">
        <v>45413</v>
      </c>
      <c r="B38" s="23"/>
      <c r="C38" s="23"/>
      <c r="D38" s="23"/>
      <c r="E38" s="23"/>
      <c r="F38" s="23"/>
      <c r="G38" s="23"/>
      <c r="H38" s="23"/>
      <c r="I38" s="23"/>
      <c r="J38" s="28"/>
      <c r="K38" s="24">
        <v>45289</v>
      </c>
      <c r="L38" s="25"/>
      <c r="M38" s="25"/>
      <c r="N38" s="25"/>
      <c r="O38" s="25"/>
      <c r="P38" s="25"/>
      <c r="Q38" s="25"/>
      <c r="R38" s="25"/>
      <c r="S38" s="25"/>
      <c r="T38" s="29">
        <v>75083.009999999995</v>
      </c>
      <c r="U38" s="25"/>
      <c r="V38" s="23">
        <f t="shared" si="0"/>
        <v>75083.009999999995</v>
      </c>
    </row>
    <row r="39" spans="1:22" s="16" customFormat="1" ht="15.75" thickBot="1" x14ac:dyDescent="0.3">
      <c r="A39" s="26">
        <v>45413</v>
      </c>
      <c r="B39" s="23"/>
      <c r="C39" s="23"/>
      <c r="D39" s="23"/>
      <c r="E39" s="23"/>
      <c r="F39" s="23"/>
      <c r="G39" s="23"/>
      <c r="H39" s="23"/>
      <c r="I39" s="23"/>
      <c r="J39" s="28"/>
      <c r="K39" s="24">
        <v>45292</v>
      </c>
      <c r="L39" s="25">
        <v>37530.5</v>
      </c>
      <c r="M39" s="25"/>
      <c r="N39" s="25"/>
      <c r="O39" s="25"/>
      <c r="P39" s="25"/>
      <c r="Q39" s="25"/>
      <c r="R39" s="25"/>
      <c r="S39" s="25"/>
      <c r="T39" s="25"/>
      <c r="U39" s="25"/>
      <c r="V39" s="23">
        <f t="shared" si="0"/>
        <v>37530.5</v>
      </c>
    </row>
    <row r="40" spans="1:22" s="16" customFormat="1" ht="15.75" thickBot="1" x14ac:dyDescent="0.3">
      <c r="A40" s="26">
        <v>45413</v>
      </c>
      <c r="B40" s="23"/>
      <c r="C40" s="23"/>
      <c r="D40" s="23"/>
      <c r="E40" s="23"/>
      <c r="F40" s="23"/>
      <c r="G40" s="23"/>
      <c r="H40" s="23"/>
      <c r="I40" s="23"/>
      <c r="J40" s="28"/>
      <c r="K40" s="24">
        <v>45323</v>
      </c>
      <c r="L40" s="25">
        <v>36439.81</v>
      </c>
      <c r="M40" s="25"/>
      <c r="N40" s="25"/>
      <c r="O40" s="25"/>
      <c r="P40" s="25"/>
      <c r="Q40" s="25"/>
      <c r="R40" s="25"/>
      <c r="S40" s="25"/>
      <c r="T40" s="25"/>
      <c r="U40" s="25"/>
      <c r="V40" s="23">
        <f t="shared" si="0"/>
        <v>36439.81</v>
      </c>
    </row>
    <row r="41" spans="1:22" s="16" customFormat="1" ht="15.75" thickBot="1" x14ac:dyDescent="0.3">
      <c r="A41" s="26">
        <v>45413</v>
      </c>
      <c r="B41" s="23"/>
      <c r="C41" s="23"/>
      <c r="D41" s="23"/>
      <c r="E41" s="23"/>
      <c r="F41" s="23"/>
      <c r="G41" s="23"/>
      <c r="H41" s="23"/>
      <c r="I41" s="23"/>
      <c r="J41" s="28"/>
      <c r="K41" s="24">
        <v>45352</v>
      </c>
      <c r="L41" s="25">
        <v>68163.739999999991</v>
      </c>
      <c r="M41" s="25"/>
      <c r="N41" s="25"/>
      <c r="O41" s="25"/>
      <c r="P41" s="25"/>
      <c r="Q41" s="25"/>
      <c r="R41" s="25"/>
      <c r="S41" s="25"/>
      <c r="T41" s="25"/>
      <c r="U41" s="25"/>
      <c r="V41" s="23">
        <f t="shared" si="0"/>
        <v>68163.739999999991</v>
      </c>
    </row>
    <row r="42" spans="1:22" s="16" customFormat="1" ht="15.75" thickBot="1" x14ac:dyDescent="0.3">
      <c r="A42" s="26">
        <v>45413</v>
      </c>
      <c r="B42" s="23"/>
      <c r="C42" s="23"/>
      <c r="D42" s="23"/>
      <c r="E42" s="23"/>
      <c r="F42" s="23"/>
      <c r="G42" s="23"/>
      <c r="H42" s="23"/>
      <c r="I42" s="23"/>
      <c r="J42" s="28"/>
      <c r="K42" s="24">
        <v>45383</v>
      </c>
      <c r="L42" s="25">
        <v>34588.49</v>
      </c>
      <c r="M42" s="25"/>
      <c r="N42" s="25"/>
      <c r="O42" s="25"/>
      <c r="P42" s="25"/>
      <c r="Q42" s="25"/>
      <c r="R42" s="25"/>
      <c r="S42" s="25"/>
      <c r="T42" s="25"/>
      <c r="U42" s="25"/>
      <c r="V42" s="23">
        <f t="shared" si="0"/>
        <v>34588.49</v>
      </c>
    </row>
    <row r="43" spans="1:22" s="16" customFormat="1" ht="15.75" thickBot="1" x14ac:dyDescent="0.3">
      <c r="A43" s="26">
        <v>45413</v>
      </c>
      <c r="B43" s="23"/>
      <c r="C43" s="23"/>
      <c r="D43" s="23"/>
      <c r="E43" s="23"/>
      <c r="F43" s="23"/>
      <c r="G43" s="23"/>
      <c r="H43" s="23"/>
      <c r="I43" s="23"/>
      <c r="J43" s="28"/>
      <c r="K43" s="24">
        <v>45413</v>
      </c>
      <c r="L43" s="25">
        <v>1709726.07</v>
      </c>
      <c r="M43" s="25"/>
      <c r="N43" s="25"/>
      <c r="O43" s="25"/>
      <c r="P43" s="25"/>
      <c r="Q43" s="25"/>
      <c r="R43" s="25"/>
      <c r="S43" s="25"/>
      <c r="T43" s="25"/>
      <c r="U43" s="25"/>
      <c r="V43" s="23">
        <f t="shared" si="0"/>
        <v>1709726.07</v>
      </c>
    </row>
    <row r="44" spans="1:22" s="16" customFormat="1" ht="15.75" thickBot="1" x14ac:dyDescent="0.3">
      <c r="A44" s="26">
        <v>45413</v>
      </c>
      <c r="B44" s="23"/>
      <c r="C44" s="23"/>
      <c r="D44" s="23"/>
      <c r="E44" s="23"/>
      <c r="F44" s="23"/>
      <c r="G44" s="23"/>
      <c r="H44" s="23"/>
      <c r="I44" s="23"/>
      <c r="J44" s="28"/>
      <c r="K44" s="24">
        <v>45413</v>
      </c>
      <c r="L44" s="25"/>
      <c r="M44" s="25">
        <v>19948</v>
      </c>
      <c r="N44" s="25"/>
      <c r="O44" s="25"/>
      <c r="P44" s="25"/>
      <c r="Q44" s="25"/>
      <c r="R44" s="25"/>
      <c r="S44" s="30">
        <v>7410</v>
      </c>
      <c r="T44" s="25"/>
      <c r="U44" s="25"/>
      <c r="V44" s="23">
        <f t="shared" si="0"/>
        <v>27358</v>
      </c>
    </row>
    <row r="45" spans="1:22" s="16" customFormat="1" ht="15.75" thickBot="1" x14ac:dyDescent="0.3">
      <c r="A45" s="26">
        <v>45444</v>
      </c>
      <c r="B45" s="23">
        <v>1503501.088</v>
      </c>
      <c r="C45" s="23">
        <v>1421809.16</v>
      </c>
      <c r="D45" s="23"/>
      <c r="E45" s="23"/>
      <c r="F45" s="23"/>
      <c r="G45" s="23"/>
      <c r="H45" s="23"/>
      <c r="I45" s="23"/>
      <c r="J45" s="27"/>
      <c r="K45" s="24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3">
        <f t="shared" si="0"/>
        <v>0</v>
      </c>
    </row>
    <row r="46" spans="1:22" s="16" customFormat="1" ht="15.75" thickBot="1" x14ac:dyDescent="0.3">
      <c r="A46" s="26">
        <v>45474</v>
      </c>
      <c r="B46" s="23"/>
      <c r="C46" s="23"/>
      <c r="D46" s="23"/>
      <c r="E46" s="23"/>
      <c r="F46" s="23"/>
      <c r="G46" s="23"/>
      <c r="H46" s="23"/>
      <c r="I46" s="23"/>
      <c r="J46" s="27"/>
      <c r="K46" s="24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3">
        <f t="shared" si="0"/>
        <v>0</v>
      </c>
    </row>
    <row r="47" spans="1:22" s="16" customFormat="1" ht="15.75" thickBot="1" x14ac:dyDescent="0.3">
      <c r="A47" s="26">
        <v>45505</v>
      </c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3">
        <f t="shared" si="0"/>
        <v>0</v>
      </c>
    </row>
    <row r="48" spans="1:22" s="16" customFormat="1" ht="15.75" thickBot="1" x14ac:dyDescent="0.3">
      <c r="A48" s="26">
        <v>45536</v>
      </c>
      <c r="B48" s="23"/>
      <c r="C48" s="23"/>
      <c r="D48" s="23"/>
      <c r="E48" s="23"/>
      <c r="F48" s="23"/>
      <c r="G48" s="23"/>
      <c r="H48" s="23"/>
      <c r="I48" s="23"/>
      <c r="J48" s="23"/>
      <c r="K48" s="24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3">
        <f t="shared" si="0"/>
        <v>0</v>
      </c>
    </row>
    <row r="49" spans="1:22" s="16" customFormat="1" ht="15.75" thickBot="1" x14ac:dyDescent="0.3">
      <c r="A49" s="26">
        <v>45566</v>
      </c>
      <c r="B49" s="23"/>
      <c r="C49" s="23"/>
      <c r="D49" s="23"/>
      <c r="E49" s="23"/>
      <c r="F49" s="23"/>
      <c r="G49" s="23"/>
      <c r="H49" s="23"/>
      <c r="I49" s="23"/>
      <c r="J49" s="23"/>
      <c r="K49" s="24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3">
        <f t="shared" si="0"/>
        <v>0</v>
      </c>
    </row>
    <row r="50" spans="1:22" s="16" customFormat="1" ht="15.75" thickBot="1" x14ac:dyDescent="0.3">
      <c r="A50" s="26">
        <v>45597</v>
      </c>
      <c r="B50" s="23"/>
      <c r="C50" s="23"/>
      <c r="D50" s="23"/>
      <c r="E50" s="23"/>
      <c r="F50" s="23"/>
      <c r="G50" s="23"/>
      <c r="H50" s="23"/>
      <c r="I50" s="23"/>
      <c r="J50" s="23"/>
      <c r="K50" s="24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3">
        <f t="shared" si="0"/>
        <v>0</v>
      </c>
    </row>
    <row r="51" spans="1:22" s="16" customFormat="1" ht="15.75" thickBot="1" x14ac:dyDescent="0.3">
      <c r="A51" s="26">
        <v>45627</v>
      </c>
      <c r="B51" s="23"/>
      <c r="C51" s="23"/>
      <c r="D51" s="23"/>
      <c r="E51" s="23"/>
      <c r="F51" s="23"/>
      <c r="G51" s="23"/>
      <c r="H51" s="23"/>
      <c r="I51" s="23"/>
      <c r="J51" s="23"/>
      <c r="K51" s="31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3">
        <f t="shared" si="0"/>
        <v>0</v>
      </c>
    </row>
    <row r="52" spans="1:22" s="16" customFormat="1" ht="15.75" thickBot="1" x14ac:dyDescent="0.3">
      <c r="A52" s="32"/>
      <c r="B52" s="33">
        <f t="shared" ref="B52:J52" si="1">SUM(B24:B51)</f>
        <v>11045381.497999998</v>
      </c>
      <c r="C52" s="33">
        <f t="shared" si="1"/>
        <v>10453115.02</v>
      </c>
      <c r="D52" s="33">
        <f t="shared" si="1"/>
        <v>10373536.619999999</v>
      </c>
      <c r="E52" s="33">
        <f t="shared" si="1"/>
        <v>19948</v>
      </c>
      <c r="F52" s="33">
        <f t="shared" si="1"/>
        <v>0</v>
      </c>
      <c r="G52" s="33">
        <f t="shared" si="1"/>
        <v>10019588.450000001</v>
      </c>
      <c r="H52" s="33">
        <f t="shared" si="1"/>
        <v>19948</v>
      </c>
      <c r="I52" s="33">
        <f t="shared" si="1"/>
        <v>0</v>
      </c>
      <c r="J52" s="33">
        <f t="shared" si="1"/>
        <v>761821.37</v>
      </c>
      <c r="K52" s="33"/>
      <c r="L52" s="33">
        <f t="shared" ref="L52:V52" si="2">SUM(L24:L51)</f>
        <v>8681807.5899999999</v>
      </c>
      <c r="M52" s="33">
        <f t="shared" si="2"/>
        <v>19948</v>
      </c>
      <c r="N52" s="33">
        <f t="shared" si="2"/>
        <v>0</v>
      </c>
      <c r="O52" s="33">
        <f t="shared" si="2"/>
        <v>0</v>
      </c>
      <c r="P52" s="33">
        <f t="shared" si="2"/>
        <v>0</v>
      </c>
      <c r="Q52" s="33">
        <f t="shared" si="2"/>
        <v>0</v>
      </c>
      <c r="R52" s="33">
        <f t="shared" si="2"/>
        <v>33184.479999999996</v>
      </c>
      <c r="S52" s="33">
        <f t="shared" si="2"/>
        <v>7410</v>
      </c>
      <c r="T52" s="33">
        <f t="shared" si="2"/>
        <v>337436.16000000003</v>
      </c>
      <c r="U52" s="33">
        <f t="shared" si="2"/>
        <v>0</v>
      </c>
      <c r="V52" s="33">
        <f t="shared" si="2"/>
        <v>9079786.2300000004</v>
      </c>
    </row>
    <row r="53" spans="1:22" x14ac:dyDescent="0.25">
      <c r="A53" s="34"/>
      <c r="B53" s="34"/>
      <c r="C53" s="35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</row>
    <row r="54" spans="1:22" ht="38.25" customHeight="1" x14ac:dyDescent="0.25">
      <c r="A54" s="36" t="s">
        <v>31</v>
      </c>
      <c r="B54" s="36"/>
      <c r="C54" s="36"/>
      <c r="D54" s="36"/>
      <c r="E54" s="36"/>
      <c r="F54" s="34"/>
      <c r="G54" s="37"/>
      <c r="H54" s="38"/>
      <c r="I54" s="39"/>
      <c r="J54" s="34"/>
      <c r="K54" s="39"/>
      <c r="L54" s="38"/>
      <c r="M54" s="40"/>
      <c r="N54" s="34"/>
      <c r="O54" s="34"/>
      <c r="P54" s="37"/>
      <c r="Q54" s="34"/>
      <c r="R54" s="34"/>
      <c r="S54" s="41"/>
      <c r="T54" s="34"/>
      <c r="U54" s="34"/>
      <c r="V54" s="34"/>
    </row>
    <row r="55" spans="1:22" ht="15" customHeight="1" x14ac:dyDescent="0.25">
      <c r="A55" s="42" t="s">
        <v>32</v>
      </c>
      <c r="B55" s="42"/>
      <c r="C55" s="42"/>
      <c r="D55" s="42"/>
      <c r="E55" s="42"/>
      <c r="F55" s="34"/>
      <c r="G55" s="34"/>
      <c r="H55" s="38"/>
      <c r="I55" s="39"/>
      <c r="J55" s="34"/>
      <c r="K55" s="39"/>
      <c r="L55" s="38"/>
      <c r="M55" s="40"/>
      <c r="N55" s="34"/>
      <c r="O55" s="34"/>
      <c r="P55" s="34"/>
      <c r="Q55" s="34"/>
      <c r="R55" s="34"/>
      <c r="S55" s="34"/>
      <c r="T55" s="34"/>
      <c r="U55" s="34"/>
      <c r="V55" s="34"/>
    </row>
    <row r="56" spans="1:22" ht="15.75" x14ac:dyDescent="0.25">
      <c r="A56" s="42"/>
      <c r="B56" s="42"/>
      <c r="C56" s="42"/>
      <c r="D56" s="42"/>
      <c r="E56" s="42"/>
      <c r="F56" s="34"/>
      <c r="G56" s="34"/>
      <c r="H56" s="43"/>
      <c r="I56" s="39"/>
      <c r="J56" s="34"/>
      <c r="K56" s="39"/>
      <c r="L56" s="38"/>
      <c r="M56" s="40"/>
      <c r="N56" s="34"/>
      <c r="O56" s="34"/>
      <c r="P56" s="34"/>
      <c r="Q56" s="34"/>
      <c r="R56" s="34"/>
      <c r="S56" s="34"/>
      <c r="T56" s="34"/>
      <c r="U56" s="34"/>
      <c r="V56" s="41"/>
    </row>
    <row r="57" spans="1:22" ht="30" customHeight="1" x14ac:dyDescent="0.25">
      <c r="A57" s="44" t="s">
        <v>33</v>
      </c>
      <c r="B57" s="44"/>
      <c r="C57" s="44"/>
      <c r="D57" s="44"/>
      <c r="E57" s="44"/>
      <c r="F57" s="34"/>
      <c r="G57" s="34"/>
      <c r="H57" s="34"/>
      <c r="I57" s="39"/>
      <c r="J57" s="45"/>
      <c r="K57" s="39"/>
      <c r="L57" s="38"/>
      <c r="M57" s="40"/>
      <c r="N57" s="34"/>
      <c r="O57" s="34"/>
      <c r="P57" s="34"/>
      <c r="Q57" s="34"/>
      <c r="R57" s="34"/>
      <c r="S57" s="34"/>
      <c r="T57" s="34"/>
      <c r="U57" s="34"/>
      <c r="V57" s="34"/>
    </row>
    <row r="58" spans="1:22" ht="15" customHeight="1" x14ac:dyDescent="0.25">
      <c r="A58" s="44" t="s">
        <v>34</v>
      </c>
      <c r="B58" s="44"/>
      <c r="C58" s="44"/>
      <c r="D58" s="44"/>
      <c r="E58" s="44"/>
      <c r="F58" s="34"/>
      <c r="G58" s="34"/>
      <c r="H58" s="34"/>
      <c r="I58" s="39"/>
      <c r="J58" s="34"/>
      <c r="K58" s="39"/>
      <c r="L58" s="38"/>
      <c r="M58" s="40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15" customHeight="1" x14ac:dyDescent="0.25">
      <c r="A59" s="44" t="s">
        <v>35</v>
      </c>
      <c r="B59" s="44"/>
      <c r="C59" s="44"/>
      <c r="D59" s="44"/>
      <c r="E59" s="44"/>
      <c r="F59" s="34"/>
      <c r="G59" s="34"/>
      <c r="H59" s="34"/>
      <c r="I59" s="39"/>
      <c r="J59" s="34"/>
      <c r="K59" s="39"/>
      <c r="L59" s="38"/>
      <c r="M59" s="40"/>
      <c r="N59" s="34"/>
      <c r="O59" s="34"/>
      <c r="P59" s="34"/>
      <c r="Q59" s="34"/>
      <c r="R59" s="34"/>
      <c r="S59" s="34"/>
      <c r="T59" s="34"/>
      <c r="U59" s="34"/>
      <c r="V59" s="34"/>
    </row>
    <row r="60" spans="1:22" ht="15" customHeight="1" x14ac:dyDescent="0.25">
      <c r="A60" s="44" t="s">
        <v>36</v>
      </c>
      <c r="B60" s="44"/>
      <c r="C60" s="44"/>
      <c r="D60" s="44"/>
      <c r="E60" s="44"/>
      <c r="F60" s="34"/>
      <c r="G60" s="34"/>
      <c r="H60" s="34"/>
      <c r="I60" s="34"/>
      <c r="J60" s="34"/>
      <c r="K60" s="39"/>
      <c r="L60" s="39"/>
      <c r="M60" s="39"/>
      <c r="N60" s="34"/>
      <c r="O60" s="34"/>
      <c r="P60" s="34"/>
      <c r="Q60" s="34"/>
      <c r="R60" s="34"/>
      <c r="S60" s="34"/>
      <c r="T60" s="34"/>
      <c r="U60" s="34"/>
      <c r="V60" s="34"/>
    </row>
    <row r="61" spans="1:22" ht="15" customHeight="1" x14ac:dyDescent="0.25">
      <c r="A61" s="44" t="s">
        <v>37</v>
      </c>
      <c r="B61" s="44"/>
      <c r="C61" s="44"/>
      <c r="D61" s="44"/>
      <c r="E61" s="4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</row>
    <row r="62" spans="1:22" x14ac:dyDescent="0.25">
      <c r="A62" s="34"/>
      <c r="B62" s="34"/>
      <c r="C62" s="35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</row>
    <row r="63" spans="1:22" ht="15.75" customHeight="1" x14ac:dyDescent="0.25">
      <c r="A63" s="36" t="s">
        <v>38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</row>
    <row r="64" spans="1:22" ht="38.25" customHeight="1" x14ac:dyDescent="0.25">
      <c r="A64" s="42" t="s">
        <v>32</v>
      </c>
      <c r="B64" s="42"/>
      <c r="C64" s="42"/>
      <c r="D64" s="42"/>
      <c r="E64" s="42"/>
      <c r="F64" s="46" t="s">
        <v>39</v>
      </c>
      <c r="G64" s="46" t="s">
        <v>40</v>
      </c>
      <c r="H64" s="46" t="s">
        <v>41</v>
      </c>
      <c r="I64" s="46" t="s">
        <v>42</v>
      </c>
      <c r="J64" s="46" t="s">
        <v>43</v>
      </c>
      <c r="K64" s="46" t="s">
        <v>44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</row>
    <row r="65" spans="1:22" ht="38.25" customHeight="1" x14ac:dyDescent="0.25">
      <c r="A65" s="44" t="s">
        <v>45</v>
      </c>
      <c r="B65" s="44"/>
      <c r="C65" s="44"/>
      <c r="D65" s="44"/>
      <c r="E65" s="44"/>
      <c r="F65" s="47">
        <f>113754.2</f>
        <v>113754.2</v>
      </c>
      <c r="G65" s="48" t="s">
        <v>46</v>
      </c>
      <c r="H65" s="49">
        <v>201800010008207</v>
      </c>
      <c r="I65" s="50">
        <v>45292</v>
      </c>
      <c r="J65" s="50">
        <v>45292</v>
      </c>
      <c r="K65" s="48" t="s">
        <v>47</v>
      </c>
      <c r="L65" s="51"/>
      <c r="M65" s="52"/>
      <c r="N65" s="52"/>
      <c r="O65" s="52"/>
      <c r="P65" s="52"/>
      <c r="Q65" s="34"/>
      <c r="R65" s="34"/>
      <c r="S65" s="34"/>
      <c r="T65" s="34"/>
      <c r="U65" s="34"/>
      <c r="V65" s="34"/>
    </row>
    <row r="66" spans="1:22" ht="38.25" customHeight="1" x14ac:dyDescent="0.25">
      <c r="A66" s="44" t="s">
        <v>45</v>
      </c>
      <c r="B66" s="44"/>
      <c r="C66" s="44"/>
      <c r="D66" s="44"/>
      <c r="E66" s="44"/>
      <c r="F66" s="53">
        <f>107086.76</f>
        <v>107086.76</v>
      </c>
      <c r="G66" s="48" t="s">
        <v>46</v>
      </c>
      <c r="H66" s="49">
        <v>201800010008207</v>
      </c>
      <c r="I66" s="50">
        <v>45323</v>
      </c>
      <c r="J66" s="50">
        <v>45323</v>
      </c>
      <c r="K66" s="48" t="s">
        <v>47</v>
      </c>
      <c r="L66" s="51"/>
      <c r="M66" s="52"/>
      <c r="N66" s="52"/>
      <c r="O66" s="52"/>
      <c r="P66" s="52"/>
      <c r="Q66" s="34"/>
      <c r="R66" s="34"/>
      <c r="S66" s="34"/>
      <c r="T66" s="34"/>
      <c r="U66" s="34"/>
      <c r="V66" s="34"/>
    </row>
    <row r="67" spans="1:22" ht="38.25" customHeight="1" x14ac:dyDescent="0.25">
      <c r="A67" s="44" t="s">
        <v>45</v>
      </c>
      <c r="B67" s="44"/>
      <c r="C67" s="44"/>
      <c r="D67" s="44"/>
      <c r="E67" s="44"/>
      <c r="F67" s="47">
        <f>101024.35</f>
        <v>101024.35</v>
      </c>
      <c r="G67" s="48" t="s">
        <v>46</v>
      </c>
      <c r="H67" s="49">
        <v>201800010008207</v>
      </c>
      <c r="I67" s="50">
        <v>45352</v>
      </c>
      <c r="J67" s="50">
        <v>45352</v>
      </c>
      <c r="K67" s="48" t="s">
        <v>47</v>
      </c>
      <c r="L67" s="51"/>
      <c r="M67" s="52"/>
      <c r="N67" s="52"/>
      <c r="O67" s="52"/>
      <c r="P67" s="52"/>
      <c r="Q67" s="34"/>
      <c r="R67" s="34"/>
      <c r="S67" s="34"/>
      <c r="T67" s="34"/>
      <c r="U67" s="34"/>
      <c r="V67" s="34"/>
    </row>
    <row r="68" spans="1:22" ht="38.25" customHeight="1" x14ac:dyDescent="0.25">
      <c r="A68" s="44" t="s">
        <v>45</v>
      </c>
      <c r="B68" s="44"/>
      <c r="C68" s="44"/>
      <c r="D68" s="44"/>
      <c r="E68" s="44"/>
      <c r="F68" s="47">
        <v>130000</v>
      </c>
      <c r="G68" s="48" t="s">
        <v>46</v>
      </c>
      <c r="H68" s="49">
        <v>201800010008207</v>
      </c>
      <c r="I68" s="50">
        <v>45383</v>
      </c>
      <c r="J68" s="50">
        <v>45383</v>
      </c>
      <c r="K68" s="48" t="s">
        <v>47</v>
      </c>
      <c r="L68" s="51"/>
      <c r="M68" s="52"/>
      <c r="N68" s="52"/>
      <c r="O68" s="52"/>
      <c r="P68" s="52"/>
      <c r="Q68" s="34"/>
      <c r="R68" s="34"/>
      <c r="S68" s="34"/>
      <c r="T68" s="34"/>
      <c r="U68" s="34"/>
      <c r="V68" s="34"/>
    </row>
    <row r="69" spans="1:22" ht="38.25" customHeight="1" x14ac:dyDescent="0.25">
      <c r="A69" s="44" t="s">
        <v>45</v>
      </c>
      <c r="B69" s="44"/>
      <c r="C69" s="44"/>
      <c r="D69" s="44"/>
      <c r="E69" s="44"/>
      <c r="F69" s="47">
        <v>130000</v>
      </c>
      <c r="G69" s="48" t="s">
        <v>46</v>
      </c>
      <c r="H69" s="49">
        <v>201800010008207</v>
      </c>
      <c r="I69" s="50">
        <v>45413</v>
      </c>
      <c r="J69" s="50">
        <v>45413</v>
      </c>
      <c r="K69" s="48" t="s">
        <v>47</v>
      </c>
      <c r="L69" s="54"/>
      <c r="M69" s="55"/>
      <c r="N69" s="55"/>
      <c r="O69" s="55"/>
      <c r="P69" s="55"/>
      <c r="Q69" s="34"/>
      <c r="R69" s="34"/>
      <c r="S69" s="34"/>
      <c r="T69" s="34"/>
      <c r="U69" s="34"/>
      <c r="V69" s="34"/>
    </row>
    <row r="70" spans="1:22" ht="38.25" customHeight="1" x14ac:dyDescent="0.25">
      <c r="A70" s="44" t="s">
        <v>45</v>
      </c>
      <c r="B70" s="44"/>
      <c r="C70" s="44"/>
      <c r="D70" s="44"/>
      <c r="E70" s="44"/>
      <c r="F70" s="47">
        <v>130000</v>
      </c>
      <c r="G70" s="48" t="s">
        <v>46</v>
      </c>
      <c r="H70" s="49">
        <v>201800010008207</v>
      </c>
      <c r="I70" s="50">
        <v>45444</v>
      </c>
      <c r="J70" s="50">
        <v>45444</v>
      </c>
      <c r="K70" s="48" t="s">
        <v>47</v>
      </c>
      <c r="L70" s="54"/>
      <c r="M70" s="55"/>
      <c r="N70" s="55"/>
      <c r="O70" s="55"/>
      <c r="P70" s="55"/>
      <c r="Q70" s="34"/>
      <c r="R70" s="34"/>
      <c r="S70" s="34"/>
      <c r="T70" s="34"/>
      <c r="U70" s="34"/>
      <c r="V70" s="34"/>
    </row>
    <row r="71" spans="1:22" ht="38.25" customHeight="1" x14ac:dyDescent="0.25">
      <c r="A71" s="44" t="s">
        <v>45</v>
      </c>
      <c r="B71" s="44"/>
      <c r="C71" s="44"/>
      <c r="D71" s="44"/>
      <c r="E71" s="44"/>
      <c r="F71" s="56"/>
      <c r="G71" s="48" t="s">
        <v>46</v>
      </c>
      <c r="H71" s="49">
        <v>201800010008207</v>
      </c>
      <c r="I71" s="50">
        <v>45474</v>
      </c>
      <c r="J71" s="50">
        <v>45474</v>
      </c>
      <c r="K71" s="48" t="s">
        <v>47</v>
      </c>
      <c r="L71" s="54"/>
      <c r="M71" s="55"/>
      <c r="N71" s="55"/>
      <c r="O71" s="55"/>
      <c r="P71" s="55"/>
      <c r="Q71" s="34"/>
      <c r="R71" s="34"/>
      <c r="S71" s="34"/>
      <c r="T71" s="34"/>
      <c r="U71" s="34"/>
      <c r="V71" s="34"/>
    </row>
    <row r="72" spans="1:22" ht="38.25" customHeight="1" x14ac:dyDescent="0.25">
      <c r="A72" s="44" t="s">
        <v>45</v>
      </c>
      <c r="B72" s="44"/>
      <c r="C72" s="44"/>
      <c r="D72" s="44"/>
      <c r="E72" s="44"/>
      <c r="F72" s="56"/>
      <c r="G72" s="48" t="s">
        <v>46</v>
      </c>
      <c r="H72" s="49">
        <v>201800010008207</v>
      </c>
      <c r="I72" s="50">
        <v>45505</v>
      </c>
      <c r="J72" s="50">
        <v>45505</v>
      </c>
      <c r="K72" s="48" t="s">
        <v>47</v>
      </c>
      <c r="L72" s="54"/>
      <c r="M72" s="55"/>
      <c r="N72" s="55"/>
      <c r="O72" s="55"/>
      <c r="P72" s="55"/>
      <c r="Q72" s="34"/>
      <c r="R72" s="34"/>
      <c r="S72" s="34"/>
      <c r="T72" s="34"/>
      <c r="U72" s="34"/>
      <c r="V72" s="34"/>
    </row>
    <row r="73" spans="1:22" ht="39" customHeight="1" x14ac:dyDescent="0.25">
      <c r="A73" s="44" t="s">
        <v>45</v>
      </c>
      <c r="B73" s="44"/>
      <c r="C73" s="44"/>
      <c r="D73" s="44"/>
      <c r="E73" s="44"/>
      <c r="F73" s="56"/>
      <c r="G73" s="48" t="s">
        <v>46</v>
      </c>
      <c r="H73" s="49">
        <v>201800010008207</v>
      </c>
      <c r="I73" s="50">
        <v>45536</v>
      </c>
      <c r="J73" s="50">
        <v>45536</v>
      </c>
      <c r="K73" s="48" t="s">
        <v>47</v>
      </c>
      <c r="L73" s="54"/>
      <c r="M73" s="55"/>
      <c r="N73" s="55"/>
      <c r="O73" s="55"/>
      <c r="P73" s="55"/>
      <c r="Q73" s="34"/>
      <c r="R73" s="34"/>
      <c r="S73" s="34"/>
      <c r="T73" s="34"/>
      <c r="U73" s="34"/>
      <c r="V73" s="34"/>
    </row>
    <row r="74" spans="1:22" ht="39" customHeight="1" x14ac:dyDescent="0.25">
      <c r="A74" s="44" t="s">
        <v>45</v>
      </c>
      <c r="B74" s="44"/>
      <c r="C74" s="44"/>
      <c r="D74" s="44"/>
      <c r="E74" s="44"/>
      <c r="F74" s="56"/>
      <c r="G74" s="48" t="s">
        <v>46</v>
      </c>
      <c r="H74" s="49">
        <v>201800010008207</v>
      </c>
      <c r="I74" s="50">
        <v>45566</v>
      </c>
      <c r="J74" s="50">
        <v>45566</v>
      </c>
      <c r="K74" s="48" t="s">
        <v>47</v>
      </c>
      <c r="L74" s="54"/>
      <c r="M74" s="55"/>
      <c r="N74" s="55"/>
      <c r="O74" s="55"/>
      <c r="P74" s="55"/>
      <c r="Q74" s="34"/>
      <c r="R74" s="34"/>
      <c r="S74" s="34"/>
      <c r="T74" s="34"/>
      <c r="U74" s="34"/>
      <c r="V74" s="34"/>
    </row>
    <row r="75" spans="1:22" ht="39" customHeight="1" x14ac:dyDescent="0.25">
      <c r="A75" s="44" t="s">
        <v>48</v>
      </c>
      <c r="B75" s="44"/>
      <c r="C75" s="44"/>
      <c r="D75" s="44"/>
      <c r="E75" s="44"/>
      <c r="F75" s="56"/>
      <c r="G75" s="48" t="s">
        <v>46</v>
      </c>
      <c r="H75" s="49">
        <v>201800010008207</v>
      </c>
      <c r="I75" s="50">
        <v>45597</v>
      </c>
      <c r="J75" s="50">
        <v>45597</v>
      </c>
      <c r="K75" s="48" t="s">
        <v>47</v>
      </c>
      <c r="L75" s="54"/>
      <c r="M75" s="55"/>
      <c r="N75" s="55"/>
      <c r="O75" s="55"/>
      <c r="P75" s="55"/>
      <c r="Q75" s="34"/>
      <c r="R75" s="34"/>
      <c r="S75" s="34"/>
      <c r="T75" s="34"/>
      <c r="U75" s="34"/>
      <c r="V75" s="34"/>
    </row>
    <row r="76" spans="1:22" ht="25.5" customHeight="1" x14ac:dyDescent="0.25">
      <c r="A76" s="44" t="s">
        <v>48</v>
      </c>
      <c r="B76" s="44"/>
      <c r="C76" s="44"/>
      <c r="D76" s="44"/>
      <c r="E76" s="44"/>
      <c r="F76" s="56"/>
      <c r="G76" s="48" t="s">
        <v>46</v>
      </c>
      <c r="H76" s="49">
        <v>201800010008207</v>
      </c>
      <c r="I76" s="50">
        <v>45627</v>
      </c>
      <c r="J76" s="50">
        <v>45627</v>
      </c>
      <c r="K76" s="48" t="s">
        <v>47</v>
      </c>
      <c r="L76" s="54"/>
      <c r="M76" s="55"/>
      <c r="N76" s="55"/>
      <c r="O76" s="55"/>
      <c r="P76" s="55"/>
      <c r="Q76" s="34"/>
      <c r="R76" s="34"/>
      <c r="S76" s="34"/>
      <c r="T76" s="34"/>
      <c r="U76" s="34"/>
      <c r="V76" s="34"/>
    </row>
    <row r="77" spans="1:22" ht="16.5" customHeight="1" x14ac:dyDescent="0.25">
      <c r="A77" s="44" t="s">
        <v>49</v>
      </c>
      <c r="B77" s="44"/>
      <c r="C77" s="44"/>
      <c r="D77" s="44"/>
      <c r="E77" s="44"/>
      <c r="F77" s="48"/>
      <c r="G77" s="57"/>
      <c r="H77" s="57"/>
      <c r="I77" s="50"/>
      <c r="J77" s="50"/>
      <c r="K77" s="48"/>
      <c r="L77" s="51"/>
      <c r="M77" s="52"/>
      <c r="N77" s="52"/>
      <c r="O77" s="52"/>
      <c r="P77" s="52"/>
      <c r="Q77" s="34"/>
      <c r="R77" s="34"/>
      <c r="S77" s="34"/>
      <c r="T77" s="34"/>
      <c r="U77" s="34"/>
      <c r="V77" s="34"/>
    </row>
    <row r="78" spans="1:22" ht="25.5" customHeight="1" x14ac:dyDescent="0.25">
      <c r="A78" s="44" t="s">
        <v>50</v>
      </c>
      <c r="B78" s="44"/>
      <c r="C78" s="44"/>
      <c r="D78" s="44"/>
      <c r="E78" s="44"/>
      <c r="F78" s="58">
        <f>24852.58+475.84</f>
        <v>25328.420000000002</v>
      </c>
      <c r="G78" s="48" t="s">
        <v>51</v>
      </c>
      <c r="H78" s="49">
        <v>201800010008207</v>
      </c>
      <c r="I78" s="50">
        <v>45292</v>
      </c>
      <c r="J78" s="50">
        <v>45292</v>
      </c>
      <c r="K78" s="48" t="s">
        <v>47</v>
      </c>
      <c r="L78" s="51"/>
      <c r="M78" s="52"/>
      <c r="N78" s="52"/>
      <c r="O78" s="52"/>
      <c r="P78" s="52"/>
      <c r="Q78" s="34"/>
      <c r="R78" s="34"/>
      <c r="S78" s="34"/>
      <c r="T78" s="34"/>
      <c r="U78" s="34"/>
      <c r="V78" s="34"/>
    </row>
    <row r="79" spans="1:22" ht="25.5" customHeight="1" x14ac:dyDescent="0.25">
      <c r="A79" s="44" t="s">
        <v>50</v>
      </c>
      <c r="B79" s="44"/>
      <c r="C79" s="44"/>
      <c r="D79" s="44"/>
      <c r="E79" s="44"/>
      <c r="F79" s="59">
        <f>17463.27+334.25</f>
        <v>17797.52</v>
      </c>
      <c r="G79" s="48" t="s">
        <v>51</v>
      </c>
      <c r="H79" s="49">
        <v>201800010008207</v>
      </c>
      <c r="I79" s="50">
        <v>45323</v>
      </c>
      <c r="J79" s="50">
        <v>45323</v>
      </c>
      <c r="K79" s="48" t="s">
        <v>47</v>
      </c>
      <c r="L79" s="51"/>
      <c r="M79" s="52"/>
      <c r="N79" s="52"/>
      <c r="O79" s="52"/>
      <c r="P79" s="52"/>
      <c r="Q79" s="34"/>
      <c r="R79" s="34"/>
      <c r="S79" s="34"/>
      <c r="T79" s="34"/>
      <c r="U79" s="34"/>
      <c r="V79" s="34"/>
    </row>
    <row r="80" spans="1:22" ht="25.5" customHeight="1" x14ac:dyDescent="0.25">
      <c r="A80" s="44" t="s">
        <v>50</v>
      </c>
      <c r="B80" s="44"/>
      <c r="C80" s="44"/>
      <c r="D80" s="44"/>
      <c r="E80" s="44"/>
      <c r="F80" s="58">
        <f>(16916.76+334.96)</f>
        <v>17251.719999999998</v>
      </c>
      <c r="G80" s="48" t="s">
        <v>51</v>
      </c>
      <c r="H80" s="49">
        <v>201800010008207</v>
      </c>
      <c r="I80" s="50">
        <v>45352</v>
      </c>
      <c r="J80" s="50">
        <v>45352</v>
      </c>
      <c r="K80" s="48" t="s">
        <v>47</v>
      </c>
      <c r="L80" s="51"/>
      <c r="M80" s="52"/>
      <c r="N80" s="52"/>
      <c r="O80" s="52"/>
      <c r="P80" s="52"/>
      <c r="Q80" s="34"/>
      <c r="R80" s="34"/>
      <c r="S80" s="34"/>
      <c r="T80" s="34"/>
      <c r="U80" s="34"/>
      <c r="V80" s="34"/>
    </row>
    <row r="81" spans="1:22" ht="25.5" customHeight="1" x14ac:dyDescent="0.25">
      <c r="A81" s="44" t="s">
        <v>50</v>
      </c>
      <c r="B81" s="44"/>
      <c r="C81" s="44"/>
      <c r="D81" s="44"/>
      <c r="E81" s="44"/>
      <c r="F81" s="58">
        <v>20000</v>
      </c>
      <c r="G81" s="48" t="s">
        <v>51</v>
      </c>
      <c r="H81" s="49">
        <v>201800010008207</v>
      </c>
      <c r="I81" s="50">
        <v>45383</v>
      </c>
      <c r="J81" s="50">
        <v>45383</v>
      </c>
      <c r="K81" s="48" t="s">
        <v>47</v>
      </c>
      <c r="L81" s="51"/>
      <c r="M81" s="52"/>
      <c r="N81" s="52"/>
      <c r="O81" s="52"/>
      <c r="P81" s="52"/>
      <c r="Q81" s="34"/>
      <c r="R81" s="34"/>
      <c r="S81" s="34"/>
      <c r="T81" s="34"/>
      <c r="U81" s="34"/>
      <c r="V81" s="34"/>
    </row>
    <row r="82" spans="1:22" ht="38.25" customHeight="1" x14ac:dyDescent="0.25">
      <c r="A82" s="44" t="s">
        <v>50</v>
      </c>
      <c r="B82" s="44"/>
      <c r="C82" s="44"/>
      <c r="D82" s="44"/>
      <c r="E82" s="44"/>
      <c r="F82" s="58">
        <v>20000</v>
      </c>
      <c r="G82" s="48" t="s">
        <v>51</v>
      </c>
      <c r="H82" s="49">
        <v>201800010008207</v>
      </c>
      <c r="I82" s="50">
        <v>45413</v>
      </c>
      <c r="J82" s="50">
        <v>45413</v>
      </c>
      <c r="K82" s="48" t="s">
        <v>47</v>
      </c>
      <c r="L82" s="54"/>
      <c r="M82" s="55"/>
      <c r="N82" s="55"/>
      <c r="O82" s="55"/>
      <c r="P82" s="55"/>
      <c r="Q82" s="34"/>
      <c r="R82" s="34"/>
      <c r="S82" s="34"/>
      <c r="T82" s="34"/>
      <c r="U82" s="34"/>
      <c r="V82" s="34"/>
    </row>
    <row r="83" spans="1:22" ht="38.25" customHeight="1" x14ac:dyDescent="0.25">
      <c r="A83" s="44" t="s">
        <v>50</v>
      </c>
      <c r="B83" s="44"/>
      <c r="C83" s="44"/>
      <c r="D83" s="44"/>
      <c r="E83" s="44"/>
      <c r="F83" s="58">
        <v>20000</v>
      </c>
      <c r="G83" s="48" t="s">
        <v>51</v>
      </c>
      <c r="H83" s="49">
        <v>201800010008207</v>
      </c>
      <c r="I83" s="50">
        <v>45444</v>
      </c>
      <c r="J83" s="50">
        <v>45444</v>
      </c>
      <c r="K83" s="48" t="s">
        <v>47</v>
      </c>
      <c r="L83" s="54"/>
      <c r="M83" s="55"/>
      <c r="N83" s="55"/>
      <c r="O83" s="55"/>
      <c r="P83" s="55"/>
      <c r="Q83" s="34"/>
      <c r="R83" s="34"/>
      <c r="S83" s="34"/>
      <c r="T83" s="34"/>
      <c r="U83" s="34"/>
      <c r="V83" s="34"/>
    </row>
    <row r="84" spans="1:22" ht="38.25" customHeight="1" x14ac:dyDescent="0.25">
      <c r="A84" s="44" t="s">
        <v>50</v>
      </c>
      <c r="B84" s="44"/>
      <c r="C84" s="44"/>
      <c r="D84" s="44"/>
      <c r="E84" s="44"/>
      <c r="F84" s="56"/>
      <c r="G84" s="48" t="s">
        <v>51</v>
      </c>
      <c r="H84" s="49">
        <v>201800010008207</v>
      </c>
      <c r="I84" s="50">
        <v>45474</v>
      </c>
      <c r="J84" s="50">
        <v>45474</v>
      </c>
      <c r="K84" s="48" t="s">
        <v>47</v>
      </c>
      <c r="L84" s="54"/>
      <c r="M84" s="55"/>
      <c r="N84" s="55"/>
      <c r="O84" s="55"/>
      <c r="P84" s="55"/>
      <c r="Q84" s="34"/>
      <c r="R84" s="34"/>
      <c r="S84" s="34"/>
      <c r="T84" s="34"/>
      <c r="U84" s="34"/>
      <c r="V84" s="34"/>
    </row>
    <row r="85" spans="1:22" ht="38.25" customHeight="1" x14ac:dyDescent="0.25">
      <c r="A85" s="44" t="s">
        <v>50</v>
      </c>
      <c r="B85" s="44"/>
      <c r="C85" s="44"/>
      <c r="D85" s="44"/>
      <c r="E85" s="44"/>
      <c r="F85" s="56"/>
      <c r="G85" s="48" t="s">
        <v>51</v>
      </c>
      <c r="H85" s="49">
        <v>201800010008207</v>
      </c>
      <c r="I85" s="50">
        <v>45505</v>
      </c>
      <c r="J85" s="50">
        <v>45505</v>
      </c>
      <c r="K85" s="48" t="s">
        <v>47</v>
      </c>
      <c r="L85" s="54"/>
      <c r="M85" s="55"/>
      <c r="N85" s="55"/>
      <c r="O85" s="55"/>
      <c r="P85" s="55"/>
      <c r="Q85" s="34"/>
      <c r="R85" s="34"/>
      <c r="S85" s="34"/>
      <c r="T85" s="34"/>
      <c r="U85" s="34"/>
      <c r="V85" s="34"/>
    </row>
    <row r="86" spans="1:22" ht="36.75" customHeight="1" x14ac:dyDescent="0.25">
      <c r="A86" s="44" t="s">
        <v>50</v>
      </c>
      <c r="B86" s="44"/>
      <c r="C86" s="44"/>
      <c r="D86" s="44"/>
      <c r="E86" s="44"/>
      <c r="F86" s="56"/>
      <c r="G86" s="48" t="s">
        <v>51</v>
      </c>
      <c r="H86" s="49">
        <v>201800010008207</v>
      </c>
      <c r="I86" s="50">
        <v>45536</v>
      </c>
      <c r="J86" s="50">
        <v>45536</v>
      </c>
      <c r="K86" s="48" t="s">
        <v>47</v>
      </c>
      <c r="L86" s="54"/>
      <c r="M86" s="55"/>
      <c r="N86" s="55"/>
      <c r="O86" s="55"/>
      <c r="P86" s="55"/>
      <c r="Q86" s="34"/>
      <c r="R86" s="34"/>
      <c r="S86" s="34"/>
      <c r="T86" s="34"/>
      <c r="U86" s="34"/>
      <c r="V86" s="34"/>
    </row>
    <row r="87" spans="1:22" ht="36.75" customHeight="1" x14ac:dyDescent="0.25">
      <c r="A87" s="44" t="s">
        <v>50</v>
      </c>
      <c r="B87" s="44"/>
      <c r="C87" s="44"/>
      <c r="D87" s="44"/>
      <c r="E87" s="44"/>
      <c r="F87" s="56"/>
      <c r="G87" s="48" t="s">
        <v>51</v>
      </c>
      <c r="H87" s="49">
        <v>201800010008207</v>
      </c>
      <c r="I87" s="50">
        <v>45566</v>
      </c>
      <c r="J87" s="50">
        <v>45566</v>
      </c>
      <c r="K87" s="48" t="s">
        <v>47</v>
      </c>
      <c r="L87" s="54"/>
      <c r="M87" s="55"/>
      <c r="N87" s="55"/>
      <c r="O87" s="55"/>
      <c r="P87" s="55"/>
      <c r="Q87" s="34"/>
      <c r="R87" s="34"/>
      <c r="S87" s="34"/>
      <c r="T87" s="34"/>
      <c r="U87" s="34"/>
      <c r="V87" s="34"/>
    </row>
    <row r="88" spans="1:22" ht="36.75" customHeight="1" x14ac:dyDescent="0.25">
      <c r="A88" s="44" t="s">
        <v>52</v>
      </c>
      <c r="B88" s="44"/>
      <c r="C88" s="44"/>
      <c r="D88" s="44"/>
      <c r="E88" s="44"/>
      <c r="F88" s="56"/>
      <c r="G88" s="48" t="s">
        <v>51</v>
      </c>
      <c r="H88" s="49">
        <v>201800010008207</v>
      </c>
      <c r="I88" s="50">
        <v>45597</v>
      </c>
      <c r="J88" s="50">
        <v>45597</v>
      </c>
      <c r="K88" s="48" t="s">
        <v>47</v>
      </c>
      <c r="L88" s="54"/>
      <c r="M88" s="55"/>
      <c r="N88" s="55"/>
      <c r="O88" s="55"/>
      <c r="P88" s="55"/>
      <c r="Q88" s="34"/>
      <c r="R88" s="34"/>
      <c r="S88" s="34"/>
      <c r="T88" s="34"/>
      <c r="U88" s="34"/>
      <c r="V88" s="34"/>
    </row>
    <row r="89" spans="1:22" ht="25.5" customHeight="1" x14ac:dyDescent="0.25">
      <c r="A89" s="44" t="s">
        <v>52</v>
      </c>
      <c r="B89" s="44"/>
      <c r="C89" s="44"/>
      <c r="D89" s="44"/>
      <c r="E89" s="44"/>
      <c r="F89" s="56"/>
      <c r="G89" s="48" t="s">
        <v>51</v>
      </c>
      <c r="H89" s="49">
        <v>201800010008207</v>
      </c>
      <c r="I89" s="50">
        <v>45627</v>
      </c>
      <c r="J89" s="50">
        <v>45627</v>
      </c>
      <c r="K89" s="48" t="s">
        <v>47</v>
      </c>
      <c r="L89" s="54"/>
      <c r="M89" s="55"/>
      <c r="N89" s="55"/>
      <c r="O89" s="55"/>
      <c r="P89" s="55"/>
      <c r="Q89" s="34"/>
      <c r="R89" s="34"/>
      <c r="S89" s="34"/>
      <c r="T89" s="34"/>
      <c r="U89" s="34"/>
      <c r="V89" s="34"/>
    </row>
    <row r="90" spans="1:22" ht="76.5" customHeight="1" x14ac:dyDescent="0.25">
      <c r="A90" s="44" t="s">
        <v>53</v>
      </c>
      <c r="B90" s="44"/>
      <c r="C90" s="44"/>
      <c r="D90" s="44"/>
      <c r="E90" s="44"/>
      <c r="F90" s="60">
        <f>79578.4</f>
        <v>79578.399999999994</v>
      </c>
      <c r="G90" s="48" t="s">
        <v>51</v>
      </c>
      <c r="H90" s="49">
        <v>202300010041227</v>
      </c>
      <c r="I90" s="50" t="s">
        <v>54</v>
      </c>
      <c r="J90" s="50">
        <v>45383</v>
      </c>
      <c r="K90" s="57" t="s">
        <v>55</v>
      </c>
      <c r="L90" s="51"/>
      <c r="M90" s="52"/>
      <c r="N90" s="52"/>
      <c r="O90" s="52"/>
      <c r="P90" s="52"/>
      <c r="Q90" s="34"/>
      <c r="R90" s="34"/>
      <c r="S90" s="34"/>
      <c r="T90" s="34"/>
      <c r="U90" s="34"/>
      <c r="V90" s="34"/>
    </row>
    <row r="91" spans="1:22" ht="15" customHeight="1" x14ac:dyDescent="0.25">
      <c r="A91" s="44" t="s">
        <v>56</v>
      </c>
      <c r="B91" s="44"/>
      <c r="C91" s="44"/>
      <c r="D91" s="44"/>
      <c r="E91" s="44"/>
      <c r="F91" s="48"/>
      <c r="G91" s="57"/>
      <c r="H91" s="57"/>
      <c r="I91" s="61"/>
      <c r="J91" s="50"/>
      <c r="K91" s="57"/>
      <c r="L91" s="54"/>
      <c r="M91" s="55"/>
      <c r="N91" s="55"/>
      <c r="O91" s="55"/>
      <c r="P91" s="55"/>
      <c r="Q91" s="34"/>
      <c r="R91" s="34"/>
      <c r="S91" s="34"/>
      <c r="T91" s="34"/>
      <c r="U91" s="34"/>
      <c r="V91" s="34"/>
    </row>
    <row r="92" spans="1:22" ht="15" customHeight="1" x14ac:dyDescent="0.25">
      <c r="A92" s="44" t="s">
        <v>57</v>
      </c>
      <c r="B92" s="44"/>
      <c r="C92" s="44"/>
      <c r="D92" s="44"/>
      <c r="E92" s="44"/>
      <c r="F92" s="48"/>
      <c r="G92" s="57"/>
      <c r="H92" s="57"/>
      <c r="I92" s="61"/>
      <c r="J92" s="50"/>
      <c r="K92" s="57"/>
      <c r="L92" s="54"/>
      <c r="M92" s="55"/>
      <c r="N92" s="55"/>
      <c r="O92" s="55"/>
      <c r="P92" s="55"/>
      <c r="Q92" s="34"/>
      <c r="R92" s="34"/>
      <c r="S92" s="34"/>
      <c r="T92" s="34"/>
      <c r="U92" s="34"/>
      <c r="V92" s="34"/>
    </row>
    <row r="93" spans="1:22" ht="15" customHeight="1" x14ac:dyDescent="0.25">
      <c r="A93" s="62" t="s">
        <v>58</v>
      </c>
      <c r="B93" s="62"/>
      <c r="C93" s="62"/>
      <c r="D93" s="62"/>
      <c r="E93" s="62"/>
      <c r="F93" s="63">
        <f>F65+F66+F67+F68+F78+F79+F80+F81+F90+F69+F82</f>
        <v>761821.37</v>
      </c>
      <c r="G93" s="64"/>
      <c r="H93" s="64"/>
      <c r="I93" s="64"/>
      <c r="J93" s="64"/>
      <c r="K93" s="64"/>
      <c r="L93" s="34"/>
      <c r="M93" s="34"/>
      <c r="N93" s="34"/>
      <c r="O93" s="34"/>
      <c r="P93" s="65"/>
      <c r="Q93" s="34"/>
      <c r="R93" s="34"/>
      <c r="S93" s="34"/>
      <c r="T93" s="34"/>
      <c r="U93" s="34"/>
      <c r="V93" s="34"/>
    </row>
    <row r="94" spans="1:22" ht="15" customHeight="1" x14ac:dyDescent="0.25">
      <c r="A94" s="66" t="s">
        <v>59</v>
      </c>
      <c r="B94" s="66"/>
      <c r="C94" s="66"/>
      <c r="D94" s="66"/>
      <c r="E94" s="66"/>
      <c r="F94" s="66"/>
      <c r="G94" s="66"/>
      <c r="H94" s="66"/>
      <c r="I94" s="65"/>
      <c r="J94" s="65"/>
      <c r="K94" s="65"/>
      <c r="L94" s="34"/>
      <c r="M94" s="34"/>
      <c r="N94" s="34"/>
      <c r="O94" s="34"/>
      <c r="P94" s="65"/>
      <c r="Q94" s="34"/>
      <c r="R94" s="34"/>
      <c r="S94" s="34"/>
      <c r="T94" s="34"/>
      <c r="U94" s="34"/>
      <c r="V94" s="34"/>
    </row>
    <row r="95" spans="1:22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34"/>
      <c r="Q95" s="34"/>
      <c r="R95" s="34"/>
      <c r="S95" s="34"/>
      <c r="T95" s="34"/>
      <c r="U95" s="34"/>
      <c r="V95" s="34"/>
    </row>
    <row r="96" spans="1:22" ht="15.75" customHeight="1" x14ac:dyDescent="0.25">
      <c r="A96" s="68" t="s">
        <v>60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5"/>
      <c r="M96" s="65"/>
      <c r="N96" s="65"/>
      <c r="O96" s="65"/>
      <c r="P96" s="34"/>
      <c r="Q96" s="34"/>
      <c r="R96" s="34"/>
      <c r="S96" s="34"/>
      <c r="T96" s="34"/>
      <c r="U96" s="34"/>
      <c r="V96" s="34"/>
    </row>
    <row r="97" spans="1:22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5"/>
      <c r="M97" s="65"/>
      <c r="N97" s="65"/>
      <c r="O97" s="65"/>
      <c r="P97" s="34"/>
      <c r="Q97" s="34"/>
      <c r="R97" s="34"/>
      <c r="S97" s="34"/>
      <c r="T97" s="34"/>
      <c r="U97" s="34"/>
      <c r="V97" s="34"/>
    </row>
    <row r="98" spans="1:22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5"/>
      <c r="M98" s="65"/>
      <c r="N98" s="65"/>
      <c r="O98" s="65"/>
      <c r="P98" s="34"/>
      <c r="Q98" s="34"/>
      <c r="R98" s="34"/>
      <c r="S98" s="34"/>
      <c r="T98" s="34"/>
      <c r="U98" s="34"/>
      <c r="V98" s="34"/>
    </row>
    <row r="99" spans="1:22" ht="260.25" customHeight="1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5"/>
      <c r="M99" s="65"/>
      <c r="N99" s="65"/>
      <c r="O99" s="65"/>
      <c r="P99" s="34"/>
      <c r="Q99" s="34"/>
      <c r="R99" s="34"/>
      <c r="S99" s="34"/>
      <c r="T99" s="34"/>
      <c r="U99" s="34"/>
      <c r="V99" s="34"/>
    </row>
    <row r="100" spans="1:22" x14ac:dyDescent="0.25">
      <c r="A100" s="34"/>
      <c r="B100" s="34"/>
      <c r="C100" s="35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</row>
    <row r="101" spans="1:22" ht="21.75" customHeight="1" x14ac:dyDescent="0.25">
      <c r="A101" s="66" t="s">
        <v>61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</row>
    <row r="102" spans="1:22" ht="21.75" customHeight="1" x14ac:dyDescent="0.25">
      <c r="A102" s="65"/>
      <c r="B102" s="65"/>
      <c r="C102" s="65"/>
      <c r="D102" s="65"/>
      <c r="E102" s="65"/>
      <c r="F102" s="65"/>
      <c r="G102" s="65"/>
      <c r="H102" s="65"/>
      <c r="I102" s="69"/>
      <c r="J102" s="69"/>
      <c r="K102" s="69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</row>
    <row r="103" spans="1:22" ht="38.25" customHeight="1" x14ac:dyDescent="0.25">
      <c r="A103" s="70"/>
      <c r="B103" s="70"/>
      <c r="C103" s="70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</row>
    <row r="104" spans="1:22" ht="15" customHeight="1" x14ac:dyDescent="0.25">
      <c r="A104" s="34"/>
      <c r="B104" s="34"/>
      <c r="C104" s="35"/>
      <c r="D104" s="71" t="s">
        <v>62</v>
      </c>
      <c r="E104" s="71"/>
      <c r="F104" s="71"/>
      <c r="I104" s="71" t="s">
        <v>63</v>
      </c>
      <c r="J104" s="71"/>
      <c r="K104" s="71"/>
      <c r="L104" s="71"/>
      <c r="M104" s="34"/>
      <c r="N104" s="34"/>
      <c r="O104" s="34"/>
      <c r="P104" s="34"/>
      <c r="Q104" s="34"/>
      <c r="R104" s="34"/>
      <c r="S104" s="34"/>
      <c r="T104" s="34"/>
      <c r="U104" s="34"/>
      <c r="V104" s="34"/>
    </row>
    <row r="105" spans="1:22" ht="43.5" customHeight="1" x14ac:dyDescent="0.25">
      <c r="A105" s="34"/>
      <c r="B105" s="34"/>
      <c r="C105" s="35"/>
      <c r="D105" s="71" t="s">
        <v>64</v>
      </c>
      <c r="E105" s="71"/>
      <c r="F105" s="71"/>
      <c r="I105" s="71" t="s">
        <v>65</v>
      </c>
      <c r="J105" s="71"/>
      <c r="K105" s="71"/>
      <c r="L105" s="71"/>
      <c r="M105" s="34"/>
      <c r="N105" s="34"/>
      <c r="O105" s="34"/>
      <c r="P105" s="34"/>
      <c r="Q105" s="34"/>
      <c r="R105" s="34"/>
      <c r="S105" s="34"/>
      <c r="T105" s="34"/>
      <c r="U105" s="34"/>
      <c r="V105" s="34"/>
    </row>
    <row r="106" spans="1:22" x14ac:dyDescent="0.25">
      <c r="A106" s="72"/>
      <c r="B106" s="72"/>
      <c r="C106" s="35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</row>
    <row r="107" spans="1:22" x14ac:dyDescent="0.25">
      <c r="A107" s="34"/>
      <c r="B107" s="34"/>
      <c r="C107" s="35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</row>
    <row r="108" spans="1:22" x14ac:dyDescent="0.25">
      <c r="A108" s="34"/>
      <c r="B108" s="34"/>
      <c r="C108" s="35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</row>
    <row r="109" spans="1:22" x14ac:dyDescent="0.25">
      <c r="A109" s="34"/>
      <c r="B109" s="34"/>
      <c r="C109" s="3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</row>
    <row r="110" spans="1:22" x14ac:dyDescent="0.25">
      <c r="A110" s="34"/>
      <c r="B110" s="34"/>
      <c r="C110" s="35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1:22" x14ac:dyDescent="0.25">
      <c r="A111" s="34"/>
      <c r="B111" s="34"/>
      <c r="C111" s="3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1:22" x14ac:dyDescent="0.25">
      <c r="A112" s="34"/>
      <c r="B112" s="34"/>
      <c r="C112" s="3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</row>
    <row r="113" spans="1:22" x14ac:dyDescent="0.25">
      <c r="A113" s="34"/>
      <c r="B113" s="34"/>
      <c r="C113" s="35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1:22" x14ac:dyDescent="0.25">
      <c r="A114" s="34"/>
      <c r="B114" s="34"/>
      <c r="C114" s="3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1:22" x14ac:dyDescent="0.25">
      <c r="A115" s="34"/>
      <c r="B115" s="34"/>
      <c r="C115" s="3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1:22" x14ac:dyDescent="0.25">
      <c r="A116" s="34"/>
      <c r="B116" s="34"/>
      <c r="C116" s="3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1:22" x14ac:dyDescent="0.25">
      <c r="A117" s="34"/>
      <c r="B117" s="34"/>
      <c r="C117" s="3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1:22" x14ac:dyDescent="0.25">
      <c r="A118" s="34"/>
      <c r="B118" s="34"/>
      <c r="C118" s="35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1:22" x14ac:dyDescent="0.25">
      <c r="A119" s="34"/>
      <c r="B119" s="34"/>
      <c r="C119" s="35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1:22" x14ac:dyDescent="0.25">
      <c r="A120" s="34"/>
      <c r="B120" s="34"/>
      <c r="C120" s="35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1:22" x14ac:dyDescent="0.25">
      <c r="A121" s="34"/>
      <c r="B121" s="34"/>
      <c r="C121" s="35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1:22" x14ac:dyDescent="0.25">
      <c r="A122" s="34"/>
      <c r="B122" s="34"/>
      <c r="C122" s="35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1:22" x14ac:dyDescent="0.25">
      <c r="A123" s="34"/>
      <c r="B123" s="34"/>
      <c r="C123" s="35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</row>
    <row r="124" spans="1:22" x14ac:dyDescent="0.25">
      <c r="A124" s="34"/>
      <c r="B124" s="34"/>
      <c r="C124" s="35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</row>
    <row r="125" spans="1:22" x14ac:dyDescent="0.25">
      <c r="A125" s="34"/>
      <c r="B125" s="34"/>
      <c r="C125" s="3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</row>
    <row r="126" spans="1:22" x14ac:dyDescent="0.25">
      <c r="A126" s="34"/>
      <c r="B126" s="34"/>
      <c r="C126" s="3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</row>
    <row r="127" spans="1:22" x14ac:dyDescent="0.25">
      <c r="A127" s="34"/>
      <c r="B127" s="34"/>
      <c r="C127" s="3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</row>
    <row r="128" spans="1:22" x14ac:dyDescent="0.25">
      <c r="A128" s="34"/>
      <c r="B128" s="34"/>
      <c r="C128" s="3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</row>
    <row r="129" spans="1:22" x14ac:dyDescent="0.25">
      <c r="A129" s="34"/>
      <c r="B129" s="34"/>
      <c r="C129" s="35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</row>
    <row r="130" spans="1:22" x14ac:dyDescent="0.25">
      <c r="A130" s="34"/>
      <c r="B130" s="34"/>
      <c r="C130" s="35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</row>
    <row r="131" spans="1:22" x14ac:dyDescent="0.25">
      <c r="A131" s="34"/>
      <c r="B131" s="34"/>
      <c r="C131" s="3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</row>
    <row r="132" spans="1:22" x14ac:dyDescent="0.25">
      <c r="A132" s="34"/>
      <c r="B132" s="34"/>
      <c r="C132" s="35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</row>
    <row r="133" spans="1:22" x14ac:dyDescent="0.25">
      <c r="A133" s="34"/>
      <c r="B133" s="34"/>
      <c r="C133" s="3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</row>
    <row r="134" spans="1:22" x14ac:dyDescent="0.25">
      <c r="A134" s="34"/>
      <c r="B134" s="34"/>
      <c r="C134" s="3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</row>
    <row r="135" spans="1:22" x14ac:dyDescent="0.25">
      <c r="A135" s="34"/>
      <c r="B135" s="34"/>
      <c r="C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</row>
    <row r="136" spans="1:22" x14ac:dyDescent="0.25">
      <c r="A136" s="34"/>
      <c r="B136" s="34"/>
      <c r="C136" s="3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</row>
    <row r="137" spans="1:22" x14ac:dyDescent="0.25">
      <c r="A137" s="34"/>
      <c r="B137" s="34"/>
      <c r="C137" s="35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</row>
    <row r="138" spans="1:22" x14ac:dyDescent="0.25">
      <c r="A138" s="34"/>
      <c r="B138" s="34"/>
      <c r="C138" s="35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</row>
    <row r="139" spans="1:22" x14ac:dyDescent="0.25">
      <c r="A139" s="34"/>
      <c r="B139" s="34"/>
      <c r="C139" s="35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</row>
    <row r="140" spans="1:22" x14ac:dyDescent="0.25">
      <c r="A140" s="73"/>
      <c r="B140" s="73"/>
      <c r="C140" s="74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</row>
    <row r="141" spans="1:22" x14ac:dyDescent="0.25">
      <c r="A141" s="73"/>
      <c r="B141" s="73"/>
      <c r="C141" s="74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</row>
    <row r="142" spans="1:22" x14ac:dyDescent="0.25">
      <c r="A142" s="73"/>
      <c r="B142" s="73"/>
      <c r="C142" s="74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</row>
    <row r="143" spans="1:22" x14ac:dyDescent="0.25">
      <c r="A143" s="73"/>
      <c r="B143" s="73"/>
      <c r="C143" s="74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</row>
    <row r="144" spans="1:22" x14ac:dyDescent="0.25">
      <c r="A144" s="73"/>
      <c r="B144" s="73"/>
      <c r="C144" s="74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</row>
    <row r="145" spans="1:22" x14ac:dyDescent="0.25">
      <c r="A145" s="73"/>
      <c r="B145" s="73"/>
      <c r="C145" s="74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</row>
    <row r="146" spans="1:22" x14ac:dyDescent="0.25">
      <c r="A146" s="73"/>
      <c r="B146" s="73"/>
      <c r="C146" s="74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</row>
    <row r="147" spans="1:22" x14ac:dyDescent="0.25">
      <c r="A147" s="73"/>
      <c r="B147" s="73"/>
      <c r="C147" s="74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</row>
    <row r="148" spans="1:22" x14ac:dyDescent="0.25">
      <c r="A148" s="73"/>
      <c r="B148" s="73"/>
      <c r="C148" s="74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</row>
  </sheetData>
  <autoFilter ref="D23:O52" xr:uid="{00000000-0001-0000-0600-000000000000}"/>
  <mergeCells count="102">
    <mergeCell ref="D105:F105"/>
    <mergeCell ref="I105:L105"/>
    <mergeCell ref="A95:O95"/>
    <mergeCell ref="A96:K99"/>
    <mergeCell ref="A101:K101"/>
    <mergeCell ref="A103:C103"/>
    <mergeCell ref="D104:F104"/>
    <mergeCell ref="I104:L104"/>
    <mergeCell ref="A91:E91"/>
    <mergeCell ref="L91:P91"/>
    <mergeCell ref="A92:E92"/>
    <mergeCell ref="L92:P92"/>
    <mergeCell ref="A93:E93"/>
    <mergeCell ref="A94:H94"/>
    <mergeCell ref="A88:E88"/>
    <mergeCell ref="L88:P88"/>
    <mergeCell ref="A89:E89"/>
    <mergeCell ref="L89:P89"/>
    <mergeCell ref="A90:E90"/>
    <mergeCell ref="L90:P90"/>
    <mergeCell ref="A85:E85"/>
    <mergeCell ref="L85:P85"/>
    <mergeCell ref="A86:E86"/>
    <mergeCell ref="L86:P86"/>
    <mergeCell ref="A87:E87"/>
    <mergeCell ref="L87:P87"/>
    <mergeCell ref="A82:E82"/>
    <mergeCell ref="L82:P82"/>
    <mergeCell ref="A83:E83"/>
    <mergeCell ref="L83:P83"/>
    <mergeCell ref="A84:E84"/>
    <mergeCell ref="L84:P84"/>
    <mergeCell ref="A79:E79"/>
    <mergeCell ref="L79:P79"/>
    <mergeCell ref="A80:E80"/>
    <mergeCell ref="L80:P80"/>
    <mergeCell ref="A81:E81"/>
    <mergeCell ref="L81:P81"/>
    <mergeCell ref="A76:E76"/>
    <mergeCell ref="L76:P76"/>
    <mergeCell ref="A77:E77"/>
    <mergeCell ref="L77:P77"/>
    <mergeCell ref="A78:E78"/>
    <mergeCell ref="L78:P78"/>
    <mergeCell ref="A73:E73"/>
    <mergeCell ref="L73:P73"/>
    <mergeCell ref="A74:E74"/>
    <mergeCell ref="L74:P74"/>
    <mergeCell ref="A75:E75"/>
    <mergeCell ref="L75:P75"/>
    <mergeCell ref="A70:E70"/>
    <mergeCell ref="L70:P70"/>
    <mergeCell ref="A71:E71"/>
    <mergeCell ref="L71:P71"/>
    <mergeCell ref="A72:E72"/>
    <mergeCell ref="L72:P72"/>
    <mergeCell ref="A67:E67"/>
    <mergeCell ref="L67:P67"/>
    <mergeCell ref="A68:E68"/>
    <mergeCell ref="L68:P68"/>
    <mergeCell ref="A69:E69"/>
    <mergeCell ref="L69:P69"/>
    <mergeCell ref="A63:K63"/>
    <mergeCell ref="A64:E64"/>
    <mergeCell ref="A65:E65"/>
    <mergeCell ref="L65:P65"/>
    <mergeCell ref="A66:E66"/>
    <mergeCell ref="L66:P66"/>
    <mergeCell ref="A55:E56"/>
    <mergeCell ref="A57:E57"/>
    <mergeCell ref="A58:E58"/>
    <mergeCell ref="A59:E59"/>
    <mergeCell ref="A60:E60"/>
    <mergeCell ref="A61:E61"/>
    <mergeCell ref="K22:N22"/>
    <mergeCell ref="O22:P22"/>
    <mergeCell ref="R22:S22"/>
    <mergeCell ref="T22:U22"/>
    <mergeCell ref="V22:V23"/>
    <mergeCell ref="A54:E54"/>
    <mergeCell ref="A17:O17"/>
    <mergeCell ref="A18:V18"/>
    <mergeCell ref="A19:V19"/>
    <mergeCell ref="A20:V20"/>
    <mergeCell ref="A21:A23"/>
    <mergeCell ref="C21:V21"/>
    <mergeCell ref="B22:B23"/>
    <mergeCell ref="C22:C23"/>
    <mergeCell ref="D22:F22"/>
    <mergeCell ref="G22:I22"/>
    <mergeCell ref="A9:N9"/>
    <mergeCell ref="A10:N10"/>
    <mergeCell ref="A11:V11"/>
    <mergeCell ref="A12:N12"/>
    <mergeCell ref="A15:V15"/>
    <mergeCell ref="A16:V16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83194444444444504" bottom="0.59097222222222201" header="0.511811023622047" footer="0.31527777777777799"/>
  <pageSetup paperSize="9" scale="42" fitToHeight="0" orientation="landscape" horizontalDpi="300" verticalDpi="300" r:id="rId1"/>
  <headerFooter>
    <oddFooter>&amp;LÁrea Responsável: SUPECC/SGI/SES&amp;C &amp;RPág &amp;P de &amp;N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CEAP-SOL</vt:lpstr>
      <vt:lpstr>'CEAP-SOL'!Area_de_impressao</vt:lpstr>
      <vt:lpstr>'CEAP-SOL'!Titulos_de_impressao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2024-06-27T13:41:21Z</dcterms:created>
  <dcterms:modified xsi:type="dcterms:W3CDTF">2024-06-27T13:42:03Z</dcterms:modified>
</cp:coreProperties>
</file>