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GOSTO 2024\"/>
    </mc:Choice>
  </mc:AlternateContent>
  <xr:revisionPtr revIDLastSave="0" documentId="13_ncr:1_{01BA86AE-C7FB-4735-B664-22E375F84DF0}" xr6:coauthVersionLast="47" xr6:coauthVersionMax="47" xr10:uidLastSave="{00000000-0000-0000-0000-000000000000}"/>
  <bookViews>
    <workbookView xWindow="-120" yWindow="-120" windowWidth="29040" windowHeight="15720" xr2:uid="{EFA2B8DB-C304-4627-B309-FDF8237284D5}"/>
  </bookViews>
  <sheets>
    <sheet name="CEAP-SOL" sheetId="1" r:id="rId1"/>
  </sheets>
  <definedNames>
    <definedName name="_xlnm._FilterDatabase" localSheetId="0" hidden="1">'CEAP-SOL'!$A$68:$K$95</definedName>
    <definedName name="_xlnm.Print_Area" localSheetId="0">'CEAP-SOL'!$A$1:$V$106</definedName>
    <definedName name="_xlnm.Print_Titles" localSheetId="0">'CEAP-SOL'!$67:$68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3" i="1" l="1"/>
  <c r="F87" i="1"/>
  <c r="F86" i="1"/>
  <c r="F83" i="1"/>
  <c r="F82" i="1"/>
  <c r="F81" i="1"/>
  <c r="F76" i="1"/>
  <c r="F71" i="1"/>
  <c r="F70" i="1"/>
  <c r="F69" i="1"/>
  <c r="F94" i="1" s="1"/>
  <c r="U56" i="1"/>
  <c r="T56" i="1"/>
  <c r="S56" i="1"/>
  <c r="R56" i="1"/>
  <c r="Q56" i="1"/>
  <c r="P56" i="1"/>
  <c r="O56" i="1"/>
  <c r="N56" i="1"/>
  <c r="M56" i="1"/>
  <c r="L56" i="1"/>
  <c r="J56" i="1"/>
  <c r="I56" i="1"/>
  <c r="H56" i="1"/>
  <c r="G56" i="1"/>
  <c r="F56" i="1"/>
  <c r="E56" i="1"/>
  <c r="D56" i="1"/>
  <c r="V55" i="1"/>
  <c r="V54" i="1"/>
  <c r="V53" i="1"/>
  <c r="V52" i="1"/>
  <c r="V51" i="1"/>
  <c r="V50" i="1"/>
  <c r="V49" i="1"/>
  <c r="V48" i="1"/>
  <c r="V47" i="1"/>
  <c r="V46" i="1"/>
  <c r="C46" i="1"/>
  <c r="B46" i="1"/>
  <c r="B56" i="1" s="1"/>
  <c r="V45" i="1"/>
  <c r="C45" i="1"/>
  <c r="C56" i="1" s="1"/>
  <c r="B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S44" authorId="0" shapeId="0" xr:uid="{131629D6-F2AA-486D-A94A-73C124C52129}">
      <text>
        <r>
          <rPr>
            <sz val="10"/>
            <rFont val="Arial"/>
            <family val="2"/>
          </rPr>
          <t xml:space="preserve">R$ 7.410,00 -aquisição de 01 (um) aparelho de bisturi eletrônico bipolar, processo 202200010065658
</t>
        </r>
      </text>
    </comment>
    <comment ref="F69" authorId="0" shapeId="0" xr:uid="{0CA7DA49-B51E-46DB-B580-60F4F287E070}">
      <text>
        <r>
          <rPr>
            <sz val="10"/>
            <rFont val="Arial"/>
            <family val="2"/>
          </rPr>
          <t>R$ 113.754,20-   FOLHA DE PESSOAL  REFERENCIA JANEIRO/24, LANÇADA NA PLANILHA DE REPASSE MENSAL FEVEREIRO/2024.</t>
        </r>
      </text>
    </comment>
    <comment ref="F70" authorId="0" shapeId="0" xr:uid="{BE0DAEE1-C5B1-49F5-BD67-56753050ED0B}">
      <text>
        <r>
          <rPr>
            <sz val="10"/>
            <rFont val="Arial"/>
            <family val="2"/>
          </rPr>
          <t xml:space="preserve">R$ 107.086,76 </t>
        </r>
        <r>
          <rPr>
            <sz val="9"/>
            <color rgb="FF000000"/>
            <rFont val="Segoe UI"/>
            <family val="2"/>
            <charset val="1"/>
          </rPr>
          <t xml:space="preserve">- FOLHA DE PESSOAL  REFERENCIA FEVEREIRO/24, LANÇADA NA PLANILHA DE REPASSE MENSAL MARÇO/2024. DESPACHO Nº 1029/2024/SES/SUPECC-03082 e Despacho nº 332/2024- GMAE-CG (v. 58131458).
</t>
        </r>
      </text>
    </comment>
    <comment ref="F71" authorId="0" shapeId="0" xr:uid="{DB44871F-EB22-491D-B167-EC10F3B1434D}">
      <text>
        <r>
          <rPr>
            <sz val="10"/>
            <rFont val="Arial"/>
            <family val="2"/>
          </rPr>
          <t>R$ 101.024,35-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REFERENCIAMARÇO/24, LANÇADA NA PLANILHA DE REPASSE MENSAL ABRIL/2024. 
.
DESPACHO Nº 499/2024/SES/GMAE - CG-14421 (59376570)RELATÓRIO Nº 09 / 2024 SES/GMAE - CG-14421</t>
        </r>
      </text>
    </comment>
    <comment ref="F74" authorId="0" shapeId="0" xr:uid="{3FF192A4-140A-4B22-A161-C38F937269C2}">
      <text>
        <r>
          <rPr>
            <sz val="10"/>
            <rFont val="Arial"/>
            <family val="2"/>
          </rPr>
          <t>CEAP-SOL.............R$ 108.057,8..............Folha de pessoal, referencia Junho 2024, lançada na planilha de repasse mensal de Julho 2024, DESPACHO Nº 6696/2024/SES/COFP-05073 SEI 61845710</t>
        </r>
      </text>
    </comment>
    <comment ref="F75" authorId="0" shapeId="0" xr:uid="{F6732D51-D3AE-485B-B608-077A4485F9EE}">
      <text>
        <r>
          <rPr>
            <sz val="10"/>
            <rFont val="Arial"/>
            <family val="2"/>
          </rPr>
          <t xml:space="preserve">CEAP-SOL.............R$ 98.850,42..............Folha de pessoal, referencia Julho 2024, lançada na planilha de repasse mensal de Julho 2024, conf. Processo 202100010024770, DESPACHO Nº 8391/2024/SES/COFP-05073 SEI 63449604
</t>
        </r>
      </text>
    </comment>
    <comment ref="F76" authorId="0" shapeId="0" xr:uid="{560E9872-B0AF-45EC-9268-0A3EB3593E67}">
      <text>
        <r>
          <rPr>
            <sz val="10"/>
            <rFont val="Arial"/>
            <family val="2"/>
          </rPr>
          <t>CEAP-SOL.............</t>
        </r>
        <r>
          <rPr>
            <b/>
            <sz val="9"/>
            <color rgb="FF000000"/>
            <rFont val="Segoe UI"/>
            <family val="2"/>
            <charset val="1"/>
          </rPr>
          <t>R$ 97.484,42</t>
        </r>
        <r>
          <rPr>
            <sz val="9"/>
            <color rgb="FF000000"/>
            <rFont val="Segoe UI"/>
            <family val="2"/>
            <charset val="1"/>
          </rPr>
          <t xml:space="preserve">..............Folha de pessoal, referencia Agosto 2024, lançada na planilha de repasse mensal de agosto 2024, conf. Processo 202100010024770, DESPACHO Nº 9591/2024/SES/COFP-05073 SEI 64729292
</t>
        </r>
      </text>
    </comment>
    <comment ref="F81" authorId="0" shapeId="0" xr:uid="{4D80271B-B46C-4D34-A4E8-F5F84E0AE1C6}">
      <text>
        <r>
          <rPr>
            <sz val="10"/>
            <rFont val="Arial"/>
            <family val="2"/>
          </rPr>
          <t xml:space="preserve">R$ 24.852,58 -  E       R$  475,84 </t>
        </r>
        <r>
          <rPr>
            <sz val="9"/>
            <color rgb="FF000000"/>
            <rFont val="Segoe UI"/>
            <family val="2"/>
            <charset val="1"/>
          </rPr>
          <t xml:space="preserve">  IRRF -CELG  JANEIRO/24 LANÇADO NA PLANILHA DE FEVEREIRO/24.  
.
DESPACHO Nº 332/2024/SES/GMAE - CG-14421</t>
        </r>
      </text>
    </comment>
    <comment ref="F82" authorId="0" shapeId="0" xr:uid="{F4DE1F4E-C383-4A80-89FF-4D685F813772}">
      <text>
        <r>
          <rPr>
            <sz val="10"/>
            <rFont val="Arial"/>
            <family val="2"/>
          </rPr>
          <t xml:space="preserve">R$ 17.463,27 -  E       R$ 334,25   </t>
        </r>
        <r>
          <rPr>
            <sz val="9"/>
            <color rgb="FF000000"/>
            <rFont val="Segoe UI"/>
            <family val="2"/>
            <charset val="1"/>
          </rPr>
          <t xml:space="preserve">  IRRF -CELG  REFERENCIA FEVEREIRO/24, LANÇADA NA PLANILHA DE REPASSE MENSAL MARÇO/2024. DESPACHO Nº 1029/2024/SES/SUPECC-03082 e Despacho nº 332/2024- GMAE-CG (v. 58131458).
</t>
        </r>
      </text>
    </comment>
    <comment ref="F83" authorId="0" shapeId="0" xr:uid="{9DC1D4ED-E0B7-4480-8F0E-484BD06B98FC}">
      <text>
        <r>
          <rPr>
            <sz val="10"/>
            <rFont val="Arial"/>
            <family val="2"/>
          </rPr>
          <t>R$ 16.916,76-  E       R$    334,96</t>
        </r>
        <r>
          <rPr>
            <sz val="9"/>
            <color rgb="FF000000"/>
            <rFont val="Segoe UI"/>
            <family val="2"/>
            <charset val="1"/>
          </rPr>
          <t>- IRRF -CELG  REFERENCIA MARÇO/24, LANÇADA NA PLANILHA DE REPASSE MENSAL ABRIL/2024.
.
DESPACHO Nº 499/2024/SES/GMAE - CG-14421</t>
        </r>
      </text>
    </comment>
    <comment ref="F86" authorId="0" shapeId="0" xr:uid="{FC1CAD22-692B-4665-8649-43EE9A8F86FA}">
      <text>
        <r>
          <rPr>
            <sz val="10"/>
            <rFont val="Arial"/>
            <family val="2"/>
          </rPr>
          <t>15.230,32</t>
        </r>
        <r>
          <rPr>
            <sz val="9"/>
            <color rgb="FF000000"/>
            <rFont val="Segoe UI"/>
            <family val="2"/>
            <charset val="1"/>
          </rPr>
          <t>....EQUATORIAL  REFERENCIA JUNHO 2024,   , LANÇADA NA PLANILHA DE REPASSE MENSAL  JULHO 2024 DESPACHO Nº 311/2024/SES/CGCC / GAAL-11410 (62641978)...               -UC..12190251-06/2024.......
TOTAL DA FATURA.......R$14.950,40
IR1,2%.....R$150,20
IR4,8%......129,70
IR TOTAL.........R$279,9</t>
        </r>
      </text>
    </comment>
    <comment ref="F87" authorId="0" shapeId="0" xr:uid="{7D7CC44B-63BD-472A-BD04-EA4F307B3634}">
      <text>
        <r>
          <rPr>
            <sz val="10"/>
            <rFont val="Arial"/>
            <family val="2"/>
          </rPr>
          <t>10.725,47</t>
        </r>
        <r>
          <rPr>
            <sz val="9"/>
            <color rgb="FF000000"/>
            <rFont val="Segoe UI"/>
            <family val="2"/>
            <charset val="1"/>
          </rPr>
          <t>....EQUATORIAL  REFERENCIA JULHO 2024,   , LANÇADA NA PLANILHA DE REPASSE MENSAL  JULHO 2024 DESPACHO Nº 339/2024/SES/CGCC / GAAL-11410 (63544980)...             
   -UC-12190251-07/2024.-TOTAL DA FATURA.......R$10.507,66.-IR1,2%.....R$121,59.-IR4,8%......96,22....IR TOTAL.........R$217,81</t>
        </r>
      </text>
    </comment>
    <comment ref="F93" authorId="0" shapeId="0" xr:uid="{3E163FCA-1386-41F7-B182-3960090DCC75}">
      <text>
        <r>
          <rPr>
            <sz val="10"/>
            <rFont val="Arial"/>
            <family val="2"/>
          </rPr>
          <t xml:space="preserve">
.
R$ 79.578,40 - Ajuste de Metas: Relatório nº 31/2024 - GMAE (56232494), no qual a Comissão de Monitoramento e Avaliação dos Contratos de Gestão avalia a gestão do CEAPSOL, no período de 25/12/2022 a 24/06/2023, na vigência do 12º Termo Aditivo ao Termo de Transferência de Gestão nº 003/2013, Processo nº 202300010041227.
</t>
        </r>
      </text>
    </comment>
  </commentList>
</comments>
</file>

<file path=xl/sharedStrings.xml><?xml version="1.0" encoding="utf-8"?>
<sst xmlns="http://schemas.openxmlformats.org/spreadsheetml/2006/main" count="142" uniqueCount="65">
  <si>
    <t>Relatório Resumido da Execução Orçamentária e Financeira por Contrato de Gestão</t>
  </si>
  <si>
    <t>Mês/Ano: JANEIRO A AGOSTO/2024</t>
  </si>
  <si>
    <t>Órgão Contratante: SECRETARIA DE ESTADO DA SAÚDE – SES/GO.</t>
  </si>
  <si>
    <t>CNPJ: 02.529.964/0001-57</t>
  </si>
  <si>
    <t>Organização Social Contratada : INSTITUTO SÓCRATES GUANAES - ISG</t>
  </si>
  <si>
    <t>CNPJ: 03.969.808/0008-46</t>
  </si>
  <si>
    <t>Unidade Gerida: Centro de Atenção Prolongada e Casa de Apoio Condomínio Solidariedade - CEAP/SOL.</t>
  </si>
  <si>
    <t xml:space="preserve"> Termo de Transferência de Gestão nº 003/2013-SES/GO - 13° Termo Aditivo e 1° Apostilamento,2° Apostilamento , 3° Apostilamento, 4° Apostilamento, 5° Apostilamento.</t>
  </si>
  <si>
    <t>Vigência do Contrato de Gestão -Início:    13° Termo Aditivo: Início:   25/06/2023  Término 24/06/2025</t>
  </si>
  <si>
    <t>Previsão de Repasse Mensal do Contrato de Gestão/ADITIVO: - Custeio : R$ 1.768.408,89       Processo nº: 201100010017260.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</si>
  <si>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</si>
  <si>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</si>
  <si>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</si>
  <si>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</si>
  <si>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</si>
  <si>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</si>
  <si>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</si>
  <si>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</si>
  <si>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</si>
  <si>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</si>
  <si>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</si>
  <si>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</si>
  <si>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</si>
  <si>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</si>
  <si>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</si>
  <si>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</si>
  <si>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</si>
  <si>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</si>
  <si>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</si>
  <si>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</si>
  <si>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</si>
  <si>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</si>
  <si>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</si>
  <si>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</si>
  <si>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</si>
  <si>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</si>
  <si>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</si>
  <si>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</si>
  <si>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</si>
  <si>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</si>
  <si>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</si>
  <si>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</si>
  <si>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</si>
  <si>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</si>
  <si>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</si>
  <si>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</si>
  <si>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3.1.91.11.10</t>
  </si>
  <si>
    <t>SES/GAAL-11410, SES/GMAE-14421 E SES/SUPECC-03082.</t>
  </si>
  <si>
    <t>* Glosa - Servidores cedidos.</t>
  </si>
  <si>
    <t>*Glosa - Servidores cedidos.</t>
  </si>
  <si>
    <t>Glosa- Concessionárias (faturas da energia).</t>
  </si>
  <si>
    <t>3.3.90.39.04</t>
  </si>
  <si>
    <t>* Glosa- Concessionárias (faturas da energia).</t>
  </si>
  <si>
    <t>*Glosa- Concessionárias (faturas da energia).</t>
  </si>
  <si>
    <t>Glosa - Não cumprimento de Metas Contratuais.</t>
  </si>
  <si>
    <t>período de 25/12/2022 a 24/06/2023</t>
  </si>
  <si>
    <t xml:space="preserve"> Relatório nº 31/2024 - GMAE (56232494)</t>
  </si>
  <si>
    <t>Total Geral</t>
  </si>
  <si>
    <t xml:space="preserve">* Glosa aplicada com valor estimado - ajuste será realizado posteriormente, quando informado pela SES/GMAE - CG-14421. </t>
  </si>
  <si>
    <r>
      <rPr>
        <sz val="10"/>
        <color rgb="FF000000"/>
        <rFont val="Calibri"/>
        <family val="2"/>
        <charset val="1"/>
      </rPr>
      <t xml:space="preserve">•	</t>
    </r>
    <r>
      <rPr>
        <b/>
        <sz val="10"/>
        <color rgb="FF000000"/>
        <rFont val="Calibri"/>
        <family val="2"/>
        <charset val="1"/>
      </rPr>
      <t xml:space="preserve">Nota Explicativa: 8. Pagamentos (repasses – Restos a Pagar) (Informar na Nota Explicativa): </t>
    </r>
    <r>
      <rPr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ISG-COND. SOLIDARIEDADE, REF. AO REP. CONT. GESTÃO,13º T.A, REF. A NOVEMBRO 2023.AUT. DESPACHO Nº 3690/2023/GAB. .VALOR PAGO...............R$ 20.636,66.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ISG-COND. SOLIDARIEDADE, REF. AO REP. CONT. GESTÃO,13º T.A, REF. A DEZEMBRO 2023..O VALOR DA FOLHA DEZ/23 FOI RETIFICADO PELA COORDENAÇÃO DE FOLHA DE PAGAMENTO CONFORME PLANILHA (57755366) ANEXA AOProcesso nº 202100010024770.VALOR PAGO...............R$ 12.547,82.                                                                                                                                                                                                                       
•	R$ 7.410,00 -aquisição de 01 (um) aparelho de bisturi eletrônico bipolar, processo 202200010065658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1"/>
      </rPr>
      <t xml:space="preserve">9. Pagamentos de Despesas de Exercícios Anteriores - DEA (informar a natureza, processo e outros esclarecimentos sobre o repasse efetuado para a contratada, objetivamente, na Nota Explicativa)
</t>
    </r>
    <r>
      <rPr>
        <sz val="10"/>
        <color rgb="FF000000"/>
        <rFont val="Calibri"/>
        <family val="2"/>
        <charset val="1"/>
      </rPr>
      <t>•	PROC.201100010017260- ISG-COND.SOL. ,PISO NACIONAL ENFERMAGEM, REF.:PNE-COND.SOL.5-8/23 ............ 96.205,62
•	 PNE-COND.SOL.5-8/23# ............ 52.210,78 
•	PNE-COND.SOL.09/23 ............ 37.104,10.
•	VALOR PAGO............R$ 185.520,50.DESPACHO Nº 2260/2024/GAB (59602970) E DESPACHO Nº 5205/2024/SES/SGI-03079(59647905).                                                                      PROC.201100010017260- ISG-COND.SOL. ,PISO NACIONAL ENFERMAGEM, REF. DÉCIMO TERCEIRO/2023, CONF.DESP Nº 429/2024/SES/GEM ..PNE-COND.SOL.13° 23 .............. 25.610,88
•	 PNE-COND.SOL.13° 23- .............. 12.368,03 .VALOR PAGO............R$ 37.978,91..DESPACHO Nº 2260/2024/GAB (59602970) E DESPACHO Nº 5205/2024/SES/SGI-03079 (59647905).                                                                                                                        PROC.201100010017260- ISG-COND.SOL. ,
•	PISO NACIONAL ENFERMAGEM, REF. NOVEMBRO/2023,CONF.DESP Nº 429/2024/SES/GEMOD-2128 ..VALOR PAGO.............R$ 38.376,49..DESPACHO Nº 2260/2024/GAB (59602970) E DESPACHO Nº 5205/2024/SES/SGI-03079 (59647905).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</si>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</sst>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\-??_-;_-@_-"/>
    <numFmt numFmtId="165" formatCode="[$-416]mmmm\-yy;@"/>
    <numFmt numFmtId="166" formatCode="&quot;R$ &quot;#,##0.00;[Red]&quot;-R$ &quot;#,##0.00"/>
    <numFmt numFmtId="167" formatCode="[$-416]mmm\-yy;@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1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0"/>
      <color rgb="FF1F497D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7" fontId="3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166" fontId="8" fillId="0" borderId="0" xfId="0" applyNumberFormat="1" applyFont="1"/>
    <xf numFmtId="4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0" fontId="5" fillId="3" borderId="16" xfId="0" applyFont="1" applyFill="1" applyBorder="1" applyAlignment="1">
      <alignment horizontal="center" vertical="center" wrapText="1"/>
    </xf>
    <xf numFmtId="166" fontId="0" fillId="0" borderId="0" xfId="0" applyNumberFormat="1"/>
    <xf numFmtId="0" fontId="3" fillId="0" borderId="16" xfId="0" applyFon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0" borderId="17" xfId="2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67" fontId="3" fillId="0" borderId="1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6" xfId="1" applyNumberFormat="1" applyFont="1" applyBorder="1" applyAlignment="1" applyProtection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5" borderId="16" xfId="0" applyFont="1" applyFill="1" applyBorder="1" applyAlignment="1">
      <alignment vertical="center" wrapText="1"/>
    </xf>
    <xf numFmtId="164" fontId="5" fillId="5" borderId="16" xfId="0" applyNumberFormat="1" applyFont="1" applyFill="1" applyBorder="1" applyAlignment="1">
      <alignment horizontal="right" vertical="center" wrapText="1"/>
    </xf>
    <xf numFmtId="0" fontId="3" fillId="5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6" xfId="0" applyFont="1" applyBorder="1" applyAlignment="1">
      <alignment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65" xfId="2" xr:uid="{E13D0D23-6A72-4F03-BB03-CFADC4A79858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4D9DA-FB67-41E6-9C59-F849F8FF1E3D}">
  <sheetPr>
    <tabColor rgb="FFFFC000"/>
    <pageSetUpPr fitToPage="1"/>
  </sheetPr>
  <dimension ref="A1:X149"/>
  <sheetViews>
    <sheetView tabSelected="1" zoomScaleNormal="100" workbookViewId="0">
      <selection activeCell="A15" sqref="A15:V15"/>
    </sheetView>
  </sheetViews>
  <sheetFormatPr defaultColWidth="8.7109375" defaultRowHeight="15" x14ac:dyDescent="0.25"/>
  <cols>
    <col min="2" max="2" width="14.28515625" customWidth="1"/>
    <col min="3" max="3" width="17.7109375" style="66" customWidth="1"/>
    <col min="4" max="6" width="13.7109375" customWidth="1"/>
    <col min="7" max="7" width="14.42578125" customWidth="1"/>
    <col min="8" max="8" width="16.140625" customWidth="1"/>
    <col min="9" max="9" width="14.7109375" customWidth="1"/>
    <col min="10" max="10" width="13.85546875" customWidth="1"/>
    <col min="11" max="11" width="19" customWidth="1"/>
    <col min="12" max="12" width="14.5703125" customWidth="1"/>
    <col min="13" max="14" width="13.85546875" customWidth="1"/>
    <col min="15" max="22" width="15.28515625" customWidth="1"/>
    <col min="23" max="23" width="14.28515625" customWidth="1"/>
    <col min="24" max="24" width="10.57031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hidden="1" thickBot="1" x14ac:dyDescent="0.3">
      <c r="A13" s="3"/>
      <c r="B13" s="3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8"/>
      <c r="O13" s="3"/>
      <c r="P13" s="3"/>
      <c r="Q13" s="3"/>
      <c r="R13" s="3"/>
      <c r="S13" s="3"/>
      <c r="T13" s="3"/>
      <c r="U13" s="3"/>
      <c r="V13" s="3"/>
    </row>
    <row r="14" spans="1:22" ht="15.75" hidden="1" thickBot="1" x14ac:dyDescent="0.3">
      <c r="A14" s="3"/>
      <c r="B14" s="3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5.75" customHeight="1" thickBot="1" x14ac:dyDescent="0.3">
      <c r="A15" s="9" t="s">
        <v>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5.75" customHeight="1" thickBot="1" x14ac:dyDescent="0.3">
      <c r="A16" s="9" t="s">
        <v>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3" ht="15.75" thickBo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1"/>
      <c r="R17" s="11"/>
      <c r="S17" s="11"/>
      <c r="T17" s="11"/>
      <c r="U17" s="11"/>
      <c r="V17" s="11"/>
    </row>
    <row r="18" spans="1:23" ht="15.75" customHeight="1" thickBot="1" x14ac:dyDescent="0.3">
      <c r="A18" s="9" t="s">
        <v>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3" ht="25.5" customHeight="1" thickBot="1" x14ac:dyDescent="0.3">
      <c r="A19" s="9" t="s">
        <v>10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3" ht="15.75" customHeight="1" thickBot="1" x14ac:dyDescent="0.3">
      <c r="A20" s="12" t="s">
        <v>11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3" s="16" customFormat="1" ht="15.75" customHeight="1" thickBot="1" x14ac:dyDescent="0.3">
      <c r="A21" s="13" t="s">
        <v>12</v>
      </c>
      <c r="B21" s="14"/>
      <c r="C21" s="15" t="s">
        <v>13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3" s="16" customFormat="1" ht="78.75" customHeight="1" thickBot="1" x14ac:dyDescent="0.3">
      <c r="A22" s="13"/>
      <c r="B22" s="17" t="s">
        <v>14</v>
      </c>
      <c r="C22" s="18" t="s">
        <v>15</v>
      </c>
      <c r="D22" s="19" t="s">
        <v>16</v>
      </c>
      <c r="E22" s="19"/>
      <c r="F22" s="19"/>
      <c r="G22" s="19" t="s">
        <v>17</v>
      </c>
      <c r="H22" s="19"/>
      <c r="I22" s="19"/>
      <c r="J22" s="20" t="s">
        <v>18</v>
      </c>
      <c r="K22" s="19" t="s">
        <v>19</v>
      </c>
      <c r="L22" s="19"/>
      <c r="M22" s="19"/>
      <c r="N22" s="19"/>
      <c r="O22" s="19" t="s">
        <v>20</v>
      </c>
      <c r="P22" s="19"/>
      <c r="Q22" s="20" t="s">
        <v>21</v>
      </c>
      <c r="R22" s="19" t="s">
        <v>22</v>
      </c>
      <c r="S22" s="19"/>
      <c r="T22" s="19" t="s">
        <v>23</v>
      </c>
      <c r="U22" s="19"/>
      <c r="V22" s="18" t="s">
        <v>24</v>
      </c>
    </row>
    <row r="23" spans="1:23" s="16" customFormat="1" ht="37.5" customHeight="1" thickBot="1" x14ac:dyDescent="0.3">
      <c r="A23" s="13"/>
      <c r="B23" s="17"/>
      <c r="C23" s="18"/>
      <c r="D23" s="21" t="s">
        <v>25</v>
      </c>
      <c r="E23" s="21" t="s">
        <v>26</v>
      </c>
      <c r="F23" s="21" t="s">
        <v>27</v>
      </c>
      <c r="G23" s="21" t="s">
        <v>25</v>
      </c>
      <c r="H23" s="21" t="s">
        <v>26</v>
      </c>
      <c r="I23" s="21" t="s">
        <v>27</v>
      </c>
      <c r="J23" s="21" t="s">
        <v>25</v>
      </c>
      <c r="K23" s="21" t="s">
        <v>28</v>
      </c>
      <c r="L23" s="21" t="s">
        <v>25</v>
      </c>
      <c r="M23" s="21" t="s">
        <v>26</v>
      </c>
      <c r="N23" s="21" t="s">
        <v>27</v>
      </c>
      <c r="O23" s="21" t="s">
        <v>25</v>
      </c>
      <c r="P23" s="21" t="s">
        <v>26</v>
      </c>
      <c r="Q23" s="21"/>
      <c r="R23" s="21" t="s">
        <v>25</v>
      </c>
      <c r="S23" s="21" t="s">
        <v>26</v>
      </c>
      <c r="T23" s="21" t="s">
        <v>25</v>
      </c>
      <c r="U23" s="21" t="s">
        <v>29</v>
      </c>
      <c r="V23" s="18"/>
    </row>
    <row r="24" spans="1:23" s="16" customFormat="1" ht="15.75" thickBot="1" x14ac:dyDescent="0.3">
      <c r="A24" s="22" t="s">
        <v>30</v>
      </c>
      <c r="B24" s="23">
        <v>1916906.86</v>
      </c>
      <c r="C24" s="23">
        <v>1814791.95</v>
      </c>
      <c r="D24" s="23">
        <v>10204276.529999999</v>
      </c>
      <c r="E24" s="23"/>
      <c r="F24" s="23"/>
      <c r="G24" s="23">
        <v>3389452.14</v>
      </c>
      <c r="H24" s="23"/>
      <c r="I24" s="23"/>
      <c r="J24" s="23">
        <v>139082.62</v>
      </c>
      <c r="K24" s="24">
        <v>45292</v>
      </c>
      <c r="L24" s="25">
        <v>1679726.07</v>
      </c>
      <c r="M24" s="25"/>
      <c r="N24" s="25"/>
      <c r="O24" s="25"/>
      <c r="P24" s="25"/>
      <c r="Q24" s="25"/>
      <c r="R24" s="25"/>
      <c r="S24" s="25"/>
      <c r="T24" s="25"/>
      <c r="U24" s="25"/>
      <c r="V24" s="23">
        <f t="shared" ref="V24:V55" si="0">L24+M24+N24+R24+S24+T24+U24</f>
        <v>1679726.07</v>
      </c>
      <c r="W24" s="26"/>
    </row>
    <row r="25" spans="1:23" s="16" customFormat="1" ht="15.75" thickBot="1" x14ac:dyDescent="0.3">
      <c r="A25" s="27">
        <v>45323</v>
      </c>
      <c r="B25" s="23">
        <v>1915816.17</v>
      </c>
      <c r="C25" s="23">
        <v>1813701.26</v>
      </c>
      <c r="D25" s="23"/>
      <c r="E25" s="23"/>
      <c r="F25" s="23"/>
      <c r="G25" s="23">
        <v>1709726.07</v>
      </c>
      <c r="H25" s="23"/>
      <c r="I25" s="23"/>
      <c r="J25" s="23">
        <v>124884.28</v>
      </c>
      <c r="K25" s="24">
        <v>45323</v>
      </c>
      <c r="L25" s="25">
        <v>1709726.07</v>
      </c>
      <c r="M25" s="25"/>
      <c r="N25" s="25"/>
      <c r="O25" s="25"/>
      <c r="P25" s="25"/>
      <c r="Q25" s="25"/>
      <c r="R25" s="25"/>
      <c r="S25" s="25"/>
      <c r="T25" s="25"/>
      <c r="U25" s="25"/>
      <c r="V25" s="23">
        <f t="shared" si="0"/>
        <v>1709726.07</v>
      </c>
      <c r="W25" s="26"/>
    </row>
    <row r="26" spans="1:23" s="16" customFormat="1" ht="15.75" thickBot="1" x14ac:dyDescent="0.3">
      <c r="A26" s="27">
        <v>45323</v>
      </c>
      <c r="B26" s="23"/>
      <c r="C26" s="23"/>
      <c r="D26" s="23"/>
      <c r="E26" s="23"/>
      <c r="F26" s="23"/>
      <c r="G26" s="23"/>
      <c r="H26" s="23"/>
      <c r="I26" s="23"/>
      <c r="J26" s="23"/>
      <c r="K26" s="24">
        <v>45231</v>
      </c>
      <c r="L26" s="25"/>
      <c r="M26" s="25"/>
      <c r="N26" s="25"/>
      <c r="O26" s="25"/>
      <c r="P26" s="25"/>
      <c r="Q26" s="25"/>
      <c r="R26" s="25">
        <v>20636.66</v>
      </c>
      <c r="S26" s="25"/>
      <c r="T26" s="25"/>
      <c r="U26" s="25"/>
      <c r="V26" s="23">
        <f t="shared" si="0"/>
        <v>20636.66</v>
      </c>
      <c r="W26" s="26"/>
    </row>
    <row r="27" spans="1:23" s="16" customFormat="1" ht="15.75" thickBot="1" x14ac:dyDescent="0.3">
      <c r="A27" s="27">
        <v>45352</v>
      </c>
      <c r="B27" s="23">
        <v>1915816.17</v>
      </c>
      <c r="C27" s="23">
        <v>1813701.26</v>
      </c>
      <c r="D27" s="23"/>
      <c r="E27" s="23"/>
      <c r="F27" s="23"/>
      <c r="G27" s="23">
        <v>40917.379999999997</v>
      </c>
      <c r="H27" s="23"/>
      <c r="I27" s="23"/>
      <c r="J27" s="23">
        <v>118276.07</v>
      </c>
      <c r="K27" s="24">
        <v>45380</v>
      </c>
      <c r="L27" s="25">
        <v>1669726.07</v>
      </c>
      <c r="M27" s="25"/>
      <c r="N27" s="25"/>
      <c r="O27" s="25"/>
      <c r="P27" s="25"/>
      <c r="Q27" s="25"/>
      <c r="R27" s="25"/>
      <c r="S27" s="25"/>
      <c r="T27" s="25"/>
      <c r="U27" s="25"/>
      <c r="V27" s="23">
        <f t="shared" si="0"/>
        <v>1669726.07</v>
      </c>
      <c r="W27" s="26"/>
    </row>
    <row r="28" spans="1:23" s="16" customFormat="1" ht="15.75" thickBot="1" x14ac:dyDescent="0.3">
      <c r="A28" s="27">
        <v>45352</v>
      </c>
      <c r="B28" s="23"/>
      <c r="C28" s="23"/>
      <c r="D28" s="23"/>
      <c r="E28" s="23"/>
      <c r="F28" s="23"/>
      <c r="G28" s="23"/>
      <c r="H28" s="23"/>
      <c r="I28" s="23"/>
      <c r="J28" s="23"/>
      <c r="K28" s="24">
        <v>45292</v>
      </c>
      <c r="L28" s="25">
        <v>30000</v>
      </c>
      <c r="M28" s="25"/>
      <c r="N28" s="25"/>
      <c r="O28" s="25"/>
      <c r="P28" s="25"/>
      <c r="Q28" s="25"/>
      <c r="R28" s="25"/>
      <c r="S28" s="25"/>
      <c r="T28" s="25"/>
      <c r="U28" s="25"/>
      <c r="V28" s="23">
        <f t="shared" si="0"/>
        <v>30000</v>
      </c>
      <c r="W28" s="26"/>
    </row>
    <row r="29" spans="1:23" s="16" customFormat="1" ht="15.75" thickBot="1" x14ac:dyDescent="0.3">
      <c r="A29" s="27">
        <v>45352</v>
      </c>
      <c r="B29" s="23"/>
      <c r="C29" s="23"/>
      <c r="D29" s="23"/>
      <c r="E29" s="23"/>
      <c r="F29" s="23"/>
      <c r="G29" s="23"/>
      <c r="H29" s="23"/>
      <c r="I29" s="23"/>
      <c r="J29" s="23"/>
      <c r="K29" s="24">
        <v>45289</v>
      </c>
      <c r="L29" s="25"/>
      <c r="M29" s="25"/>
      <c r="N29" s="25"/>
      <c r="O29" s="25"/>
      <c r="P29" s="25"/>
      <c r="Q29" s="25"/>
      <c r="R29" s="25">
        <v>12547.82</v>
      </c>
      <c r="S29" s="25"/>
      <c r="T29" s="25"/>
      <c r="U29" s="25"/>
      <c r="V29" s="23">
        <f t="shared" si="0"/>
        <v>12547.82</v>
      </c>
      <c r="W29" s="26"/>
    </row>
    <row r="30" spans="1:23" s="16" customFormat="1" ht="15.75" thickBot="1" x14ac:dyDescent="0.3">
      <c r="A30" s="27">
        <v>45383</v>
      </c>
      <c r="B30" s="23">
        <v>1913964.85</v>
      </c>
      <c r="C30" s="23">
        <v>1811849.94</v>
      </c>
      <c r="D30" s="23"/>
      <c r="E30" s="23">
        <v>15168</v>
      </c>
      <c r="F30" s="23"/>
      <c r="G30" s="23">
        <v>3364989.46</v>
      </c>
      <c r="H30" s="23"/>
      <c r="I30" s="23"/>
      <c r="J30" s="23">
        <v>201972.01</v>
      </c>
      <c r="K30" s="24">
        <v>45383</v>
      </c>
      <c r="L30" s="25">
        <v>1630147.67</v>
      </c>
      <c r="M30" s="25"/>
      <c r="N30" s="25"/>
      <c r="O30" s="25"/>
      <c r="P30" s="25"/>
      <c r="Q30" s="25"/>
      <c r="R30" s="25"/>
      <c r="S30" s="25"/>
      <c r="T30" s="25"/>
      <c r="U30" s="25"/>
      <c r="V30" s="23">
        <f t="shared" si="0"/>
        <v>1630147.67</v>
      </c>
      <c r="W30" s="26"/>
    </row>
    <row r="31" spans="1:23" s="16" customFormat="1" ht="15.75" thickBot="1" x14ac:dyDescent="0.3">
      <c r="A31" s="27">
        <v>45383</v>
      </c>
      <c r="B31" s="23"/>
      <c r="C31" s="23"/>
      <c r="D31" s="23"/>
      <c r="E31" s="23"/>
      <c r="F31" s="23"/>
      <c r="G31" s="23"/>
      <c r="H31" s="23"/>
      <c r="I31" s="23"/>
      <c r="J31" s="23"/>
      <c r="K31" s="24">
        <v>45292</v>
      </c>
      <c r="L31" s="25">
        <v>10917.38</v>
      </c>
      <c r="M31" s="25"/>
      <c r="N31" s="25"/>
      <c r="O31" s="25"/>
      <c r="P31" s="25"/>
      <c r="Q31" s="25"/>
      <c r="R31" s="25"/>
      <c r="S31" s="25"/>
      <c r="T31" s="25"/>
      <c r="U31" s="25"/>
      <c r="V31" s="23">
        <f t="shared" si="0"/>
        <v>10917.38</v>
      </c>
      <c r="W31" s="26"/>
    </row>
    <row r="32" spans="1:23" s="16" customFormat="1" ht="15.75" thickBot="1" x14ac:dyDescent="0.3">
      <c r="A32" s="27">
        <v>45383</v>
      </c>
      <c r="B32" s="23"/>
      <c r="C32" s="23"/>
      <c r="D32" s="23"/>
      <c r="E32" s="23"/>
      <c r="F32" s="23"/>
      <c r="G32" s="23"/>
      <c r="H32" s="23"/>
      <c r="I32" s="23"/>
      <c r="J32" s="23"/>
      <c r="K32" s="24">
        <v>45323</v>
      </c>
      <c r="L32" s="25">
        <v>25115.72</v>
      </c>
      <c r="M32" s="25"/>
      <c r="N32" s="25"/>
      <c r="O32" s="25"/>
      <c r="P32" s="25"/>
      <c r="Q32" s="25"/>
      <c r="R32" s="25"/>
      <c r="S32" s="25"/>
      <c r="T32" s="25"/>
      <c r="U32" s="25"/>
      <c r="V32" s="23">
        <f t="shared" si="0"/>
        <v>25115.72</v>
      </c>
      <c r="W32" s="26"/>
    </row>
    <row r="33" spans="1:23" s="16" customFormat="1" ht="15.75" thickBot="1" x14ac:dyDescent="0.3">
      <c r="A33" s="27">
        <v>45383</v>
      </c>
      <c r="B33" s="23"/>
      <c r="C33" s="23"/>
      <c r="D33" s="23"/>
      <c r="E33" s="23"/>
      <c r="F33" s="23"/>
      <c r="G33" s="23"/>
      <c r="H33" s="23"/>
      <c r="I33" s="23"/>
      <c r="J33" s="28"/>
      <c r="K33" s="24">
        <v>45352</v>
      </c>
      <c r="L33" s="25">
        <v>40000</v>
      </c>
      <c r="M33" s="25"/>
      <c r="N33" s="25"/>
      <c r="O33" s="25"/>
      <c r="P33" s="25"/>
      <c r="Q33" s="25"/>
      <c r="R33" s="25"/>
      <c r="S33" s="25"/>
      <c r="T33" s="25"/>
      <c r="U33" s="25"/>
      <c r="V33" s="23">
        <f t="shared" si="0"/>
        <v>40000</v>
      </c>
      <c r="W33" s="26"/>
    </row>
    <row r="34" spans="1:23" s="16" customFormat="1" ht="15.75" thickBot="1" x14ac:dyDescent="0.3">
      <c r="A34" s="27">
        <v>45413</v>
      </c>
      <c r="B34" s="23">
        <v>1879376.36</v>
      </c>
      <c r="C34" s="23">
        <v>1813343.08</v>
      </c>
      <c r="D34" s="23">
        <v>144998.60999999999</v>
      </c>
      <c r="E34" s="23">
        <v>4780</v>
      </c>
      <c r="F34" s="23"/>
      <c r="G34" s="23">
        <v>1514503.4</v>
      </c>
      <c r="H34" s="23">
        <v>19948</v>
      </c>
      <c r="I34" s="23"/>
      <c r="J34" s="29">
        <v>125558.07</v>
      </c>
      <c r="K34" s="24">
        <v>45139</v>
      </c>
      <c r="L34" s="25"/>
      <c r="M34" s="25"/>
      <c r="N34" s="25"/>
      <c r="O34" s="25"/>
      <c r="P34" s="25"/>
      <c r="Q34" s="25"/>
      <c r="R34" s="25"/>
      <c r="S34" s="25"/>
      <c r="T34" s="30">
        <v>148416.4</v>
      </c>
      <c r="U34" s="25"/>
      <c r="V34" s="23">
        <f t="shared" si="0"/>
        <v>148416.4</v>
      </c>
      <c r="W34" s="26"/>
    </row>
    <row r="35" spans="1:23" s="16" customFormat="1" ht="15.75" thickBot="1" x14ac:dyDescent="0.3">
      <c r="A35" s="27">
        <v>45413</v>
      </c>
      <c r="B35" s="23"/>
      <c r="C35" s="23"/>
      <c r="D35" s="23"/>
      <c r="E35" s="23"/>
      <c r="F35" s="23"/>
      <c r="G35" s="23"/>
      <c r="H35" s="23"/>
      <c r="I35" s="23"/>
      <c r="J35" s="29"/>
      <c r="K35" s="24">
        <v>45170</v>
      </c>
      <c r="L35" s="25"/>
      <c r="M35" s="25"/>
      <c r="N35" s="25"/>
      <c r="O35" s="25"/>
      <c r="P35" s="25"/>
      <c r="Q35" s="25"/>
      <c r="R35" s="25"/>
      <c r="S35" s="25"/>
      <c r="T35" s="30">
        <v>37104.1</v>
      </c>
      <c r="U35" s="25"/>
      <c r="V35" s="23">
        <f t="shared" si="0"/>
        <v>37104.1</v>
      </c>
      <c r="W35" s="26"/>
    </row>
    <row r="36" spans="1:23" s="16" customFormat="1" ht="15.75" thickBot="1" x14ac:dyDescent="0.3">
      <c r="A36" s="27">
        <v>45413</v>
      </c>
      <c r="B36" s="23"/>
      <c r="C36" s="23"/>
      <c r="D36" s="23"/>
      <c r="E36" s="23"/>
      <c r="F36" s="23"/>
      <c r="G36" s="23"/>
      <c r="H36" s="23"/>
      <c r="I36" s="23"/>
      <c r="J36" s="29"/>
      <c r="K36" s="24">
        <v>45200</v>
      </c>
      <c r="L36" s="25"/>
      <c r="M36" s="25"/>
      <c r="N36" s="25"/>
      <c r="O36" s="25"/>
      <c r="P36" s="25"/>
      <c r="Q36" s="25"/>
      <c r="R36" s="25"/>
      <c r="S36" s="25"/>
      <c r="T36" s="30">
        <v>38456.160000000003</v>
      </c>
      <c r="U36" s="25"/>
      <c r="V36" s="23">
        <f t="shared" si="0"/>
        <v>38456.160000000003</v>
      </c>
      <c r="W36" s="26"/>
    </row>
    <row r="37" spans="1:23" s="16" customFormat="1" ht="15.75" thickBot="1" x14ac:dyDescent="0.3">
      <c r="A37" s="27">
        <v>45413</v>
      </c>
      <c r="B37" s="23"/>
      <c r="C37" s="23"/>
      <c r="D37" s="23"/>
      <c r="E37" s="23"/>
      <c r="F37" s="23"/>
      <c r="G37" s="23"/>
      <c r="H37" s="23"/>
      <c r="I37" s="23"/>
      <c r="J37" s="29"/>
      <c r="K37" s="24">
        <v>45231</v>
      </c>
      <c r="L37" s="25"/>
      <c r="M37" s="25"/>
      <c r="N37" s="25"/>
      <c r="O37" s="25"/>
      <c r="P37" s="25"/>
      <c r="Q37" s="25"/>
      <c r="R37" s="25"/>
      <c r="S37" s="25"/>
      <c r="T37" s="30">
        <v>38376.49</v>
      </c>
      <c r="U37" s="25"/>
      <c r="V37" s="23">
        <f t="shared" si="0"/>
        <v>38376.49</v>
      </c>
      <c r="W37" s="26"/>
    </row>
    <row r="38" spans="1:23" s="16" customFormat="1" ht="15.75" thickBot="1" x14ac:dyDescent="0.3">
      <c r="A38" s="27">
        <v>45413</v>
      </c>
      <c r="B38" s="23"/>
      <c r="C38" s="23"/>
      <c r="D38" s="23"/>
      <c r="E38" s="23"/>
      <c r="F38" s="23"/>
      <c r="G38" s="23"/>
      <c r="H38" s="23"/>
      <c r="I38" s="23"/>
      <c r="J38" s="29"/>
      <c r="K38" s="24">
        <v>45289</v>
      </c>
      <c r="L38" s="25"/>
      <c r="M38" s="25"/>
      <c r="N38" s="25"/>
      <c r="O38" s="25"/>
      <c r="P38" s="25"/>
      <c r="Q38" s="25"/>
      <c r="R38" s="25"/>
      <c r="S38" s="25"/>
      <c r="T38" s="30">
        <v>75083.009999999995</v>
      </c>
      <c r="U38" s="25"/>
      <c r="V38" s="23">
        <f t="shared" si="0"/>
        <v>75083.009999999995</v>
      </c>
      <c r="W38" s="26"/>
    </row>
    <row r="39" spans="1:23" s="16" customFormat="1" ht="15.75" thickBot="1" x14ac:dyDescent="0.3">
      <c r="A39" s="27">
        <v>45413</v>
      </c>
      <c r="B39" s="23"/>
      <c r="C39" s="23"/>
      <c r="D39" s="23"/>
      <c r="E39" s="23"/>
      <c r="F39" s="23"/>
      <c r="G39" s="23"/>
      <c r="H39" s="23"/>
      <c r="I39" s="23"/>
      <c r="J39" s="29"/>
      <c r="K39" s="24">
        <v>45292</v>
      </c>
      <c r="L39" s="25">
        <v>37530.5</v>
      </c>
      <c r="M39" s="25"/>
      <c r="N39" s="25"/>
      <c r="O39" s="25"/>
      <c r="P39" s="25"/>
      <c r="Q39" s="25"/>
      <c r="R39" s="25"/>
      <c r="S39" s="25"/>
      <c r="T39" s="25"/>
      <c r="U39" s="25"/>
      <c r="V39" s="23">
        <f t="shared" si="0"/>
        <v>37530.5</v>
      </c>
      <c r="W39" s="26"/>
    </row>
    <row r="40" spans="1:23" s="16" customFormat="1" ht="15.75" thickBot="1" x14ac:dyDescent="0.3">
      <c r="A40" s="27">
        <v>45413</v>
      </c>
      <c r="B40" s="23"/>
      <c r="C40" s="23"/>
      <c r="D40" s="23"/>
      <c r="E40" s="23"/>
      <c r="F40" s="23"/>
      <c r="G40" s="23"/>
      <c r="H40" s="23"/>
      <c r="I40" s="23"/>
      <c r="J40" s="29"/>
      <c r="K40" s="24">
        <v>45323</v>
      </c>
      <c r="L40" s="25">
        <v>36439.81</v>
      </c>
      <c r="M40" s="25"/>
      <c r="N40" s="25"/>
      <c r="O40" s="25"/>
      <c r="P40" s="25"/>
      <c r="Q40" s="25"/>
      <c r="R40" s="25"/>
      <c r="S40" s="25"/>
      <c r="T40" s="25"/>
      <c r="U40" s="25"/>
      <c r="V40" s="23">
        <f t="shared" si="0"/>
        <v>36439.81</v>
      </c>
      <c r="W40" s="26"/>
    </row>
    <row r="41" spans="1:23" s="16" customFormat="1" ht="15.75" thickBot="1" x14ac:dyDescent="0.3">
      <c r="A41" s="27">
        <v>45413</v>
      </c>
      <c r="B41" s="23"/>
      <c r="C41" s="23"/>
      <c r="D41" s="23"/>
      <c r="E41" s="23"/>
      <c r="F41" s="23"/>
      <c r="G41" s="23"/>
      <c r="H41" s="23"/>
      <c r="I41" s="23"/>
      <c r="J41" s="29"/>
      <c r="K41" s="24">
        <v>45352</v>
      </c>
      <c r="L41" s="25">
        <v>68163.740000000005</v>
      </c>
      <c r="M41" s="25"/>
      <c r="N41" s="25"/>
      <c r="O41" s="25"/>
      <c r="P41" s="25"/>
      <c r="Q41" s="25"/>
      <c r="R41" s="25"/>
      <c r="S41" s="25"/>
      <c r="T41" s="25"/>
      <c r="U41" s="25"/>
      <c r="V41" s="23">
        <f t="shared" si="0"/>
        <v>68163.740000000005</v>
      </c>
      <c r="W41" s="26"/>
    </row>
    <row r="42" spans="1:23" s="16" customFormat="1" ht="15.75" thickBot="1" x14ac:dyDescent="0.3">
      <c r="A42" s="27">
        <v>45413</v>
      </c>
      <c r="B42" s="23"/>
      <c r="C42" s="23"/>
      <c r="D42" s="23"/>
      <c r="E42" s="23"/>
      <c r="F42" s="23"/>
      <c r="G42" s="23"/>
      <c r="H42" s="23"/>
      <c r="I42" s="23"/>
      <c r="J42" s="29"/>
      <c r="K42" s="24">
        <v>45383</v>
      </c>
      <c r="L42" s="25">
        <v>34588.49</v>
      </c>
      <c r="M42" s="25"/>
      <c r="N42" s="25"/>
      <c r="O42" s="25"/>
      <c r="P42" s="25"/>
      <c r="Q42" s="25"/>
      <c r="R42" s="25"/>
      <c r="S42" s="25"/>
      <c r="T42" s="25"/>
      <c r="U42" s="25"/>
      <c r="V42" s="23">
        <f t="shared" si="0"/>
        <v>34588.49</v>
      </c>
      <c r="W42" s="26"/>
    </row>
    <row r="43" spans="1:23" s="16" customFormat="1" ht="15.75" thickBot="1" x14ac:dyDescent="0.3">
      <c r="A43" s="27">
        <v>45413</v>
      </c>
      <c r="B43" s="23"/>
      <c r="C43" s="23"/>
      <c r="D43" s="23"/>
      <c r="E43" s="23"/>
      <c r="F43" s="23"/>
      <c r="G43" s="23"/>
      <c r="H43" s="23"/>
      <c r="I43" s="23"/>
      <c r="J43" s="23"/>
      <c r="K43" s="24">
        <v>45413</v>
      </c>
      <c r="L43" s="25">
        <v>1709726.07</v>
      </c>
      <c r="M43" s="25">
        <v>19948</v>
      </c>
      <c r="N43" s="25"/>
      <c r="O43" s="25"/>
      <c r="P43" s="25"/>
      <c r="Q43" s="25"/>
      <c r="R43" s="25"/>
      <c r="S43" s="25"/>
      <c r="T43" s="25"/>
      <c r="U43" s="25"/>
      <c r="V43" s="23">
        <f t="shared" si="0"/>
        <v>1729674.07</v>
      </c>
      <c r="W43" s="26"/>
    </row>
    <row r="44" spans="1:23" s="16" customFormat="1" ht="15.75" thickBot="1" x14ac:dyDescent="0.3">
      <c r="A44" s="27">
        <v>45413</v>
      </c>
      <c r="B44" s="23"/>
      <c r="C44" s="23"/>
      <c r="D44" s="23"/>
      <c r="E44" s="23"/>
      <c r="F44" s="23"/>
      <c r="G44" s="23"/>
      <c r="H44" s="23"/>
      <c r="I44" s="23"/>
      <c r="J44" s="23"/>
      <c r="K44" s="24">
        <v>45413</v>
      </c>
      <c r="L44" s="25"/>
      <c r="M44" s="25"/>
      <c r="N44" s="25"/>
      <c r="O44" s="25"/>
      <c r="P44" s="25"/>
      <c r="Q44" s="25"/>
      <c r="R44" s="25"/>
      <c r="S44" s="25">
        <v>7410</v>
      </c>
      <c r="T44" s="25"/>
      <c r="U44" s="25"/>
      <c r="V44" s="23">
        <f t="shared" si="0"/>
        <v>7410</v>
      </c>
      <c r="W44" s="26"/>
    </row>
    <row r="45" spans="1:23" s="16" customFormat="1" ht="30.75" customHeight="1" thickBot="1" x14ac:dyDescent="0.3">
      <c r="A45" s="27">
        <v>45444</v>
      </c>
      <c r="B45" s="23">
        <f>1879376.36+35040.59</f>
        <v>1914416.9500000002</v>
      </c>
      <c r="C45" s="23">
        <f>1777261.45+35040.59</f>
        <v>1812302.04</v>
      </c>
      <c r="D45" s="23">
        <v>11019020.99</v>
      </c>
      <c r="E45" s="23">
        <v>22360</v>
      </c>
      <c r="F45" s="23"/>
      <c r="G45" s="23"/>
      <c r="H45" s="23"/>
      <c r="I45" s="23"/>
      <c r="J45" s="23">
        <v>123288.12</v>
      </c>
      <c r="K45" s="24">
        <v>45444</v>
      </c>
      <c r="L45" s="25">
        <v>1337780.8600000001</v>
      </c>
      <c r="M45" s="25"/>
      <c r="N45" s="25"/>
      <c r="O45" s="25"/>
      <c r="P45" s="25"/>
      <c r="Q45" s="25"/>
      <c r="R45" s="25"/>
      <c r="S45" s="25"/>
      <c r="T45" s="25"/>
      <c r="U45" s="25"/>
      <c r="V45" s="23">
        <f t="shared" si="0"/>
        <v>1337780.8600000001</v>
      </c>
      <c r="W45" s="26"/>
    </row>
    <row r="46" spans="1:23" s="16" customFormat="1" ht="15.75" thickBot="1" x14ac:dyDescent="0.3">
      <c r="A46" s="27">
        <v>45474</v>
      </c>
      <c r="B46" s="23">
        <f>1879376.36+35040.59</f>
        <v>1914416.9500000002</v>
      </c>
      <c r="C46" s="23">
        <f>1777261.45+35040.59</f>
        <v>1812302.04</v>
      </c>
      <c r="D46" s="23">
        <v>71122.22</v>
      </c>
      <c r="E46" s="23">
        <v>38700</v>
      </c>
      <c r="F46" s="23"/>
      <c r="G46" s="23">
        <v>3914567.89</v>
      </c>
      <c r="H46" s="23"/>
      <c r="I46" s="23"/>
      <c r="J46" s="23">
        <v>109575.89</v>
      </c>
      <c r="K46" s="24">
        <v>45474</v>
      </c>
      <c r="L46" s="25">
        <v>1709726.07</v>
      </c>
      <c r="M46" s="25"/>
      <c r="N46" s="25"/>
      <c r="O46" s="25"/>
      <c r="P46" s="25"/>
      <c r="Q46" s="25"/>
      <c r="R46" s="25"/>
      <c r="S46" s="25"/>
      <c r="T46" s="25"/>
      <c r="U46" s="25"/>
      <c r="V46" s="23">
        <f t="shared" si="0"/>
        <v>1709726.07</v>
      </c>
      <c r="W46" s="26"/>
    </row>
    <row r="47" spans="1:23" s="16" customFormat="1" ht="15.75" thickBot="1" x14ac:dyDescent="0.3">
      <c r="A47" s="27">
        <v>45474</v>
      </c>
      <c r="B47" s="23"/>
      <c r="C47" s="23"/>
      <c r="D47" s="23"/>
      <c r="E47" s="23"/>
      <c r="F47" s="23"/>
      <c r="G47" s="23"/>
      <c r="H47" s="23"/>
      <c r="I47" s="23"/>
      <c r="J47" s="23"/>
      <c r="K47" s="24">
        <v>45444</v>
      </c>
      <c r="L47" s="25">
        <v>406985.8</v>
      </c>
      <c r="M47" s="25"/>
      <c r="N47" s="25"/>
      <c r="O47" s="25"/>
      <c r="P47" s="25"/>
      <c r="Q47" s="25"/>
      <c r="R47" s="25"/>
      <c r="S47" s="25"/>
      <c r="T47" s="25"/>
      <c r="U47" s="25"/>
      <c r="V47" s="23">
        <f t="shared" si="0"/>
        <v>406985.8</v>
      </c>
      <c r="W47" s="26"/>
    </row>
    <row r="48" spans="1:23" s="16" customFormat="1" ht="15.75" thickBot="1" x14ac:dyDescent="0.3">
      <c r="A48" s="27">
        <v>45474</v>
      </c>
      <c r="B48" s="23"/>
      <c r="C48" s="23"/>
      <c r="D48" s="23"/>
      <c r="E48" s="23"/>
      <c r="F48" s="23"/>
      <c r="G48" s="23"/>
      <c r="H48" s="23"/>
      <c r="I48" s="23"/>
      <c r="J48" s="23"/>
      <c r="K48" s="24">
        <v>45413</v>
      </c>
      <c r="L48" s="25">
        <v>60523.56</v>
      </c>
      <c r="M48" s="25"/>
      <c r="N48" s="25"/>
      <c r="O48" s="25"/>
      <c r="P48" s="25"/>
      <c r="Q48" s="25"/>
      <c r="R48" s="25"/>
      <c r="S48" s="25"/>
      <c r="T48" s="25"/>
      <c r="U48" s="25"/>
      <c r="V48" s="23">
        <f t="shared" si="0"/>
        <v>60523.56</v>
      </c>
      <c r="W48" s="26"/>
    </row>
    <row r="49" spans="1:24" s="16" customFormat="1" ht="15.75" thickBot="1" x14ac:dyDescent="0.3">
      <c r="A49" s="27">
        <v>45474</v>
      </c>
      <c r="B49" s="23"/>
      <c r="C49" s="23"/>
      <c r="D49" s="23"/>
      <c r="E49" s="23"/>
      <c r="F49" s="23"/>
      <c r="G49" s="23"/>
      <c r="H49" s="23"/>
      <c r="I49" s="23"/>
      <c r="J49" s="23"/>
      <c r="K49" s="24">
        <v>45383</v>
      </c>
      <c r="L49" s="25">
        <v>27606.39</v>
      </c>
      <c r="M49" s="25"/>
      <c r="N49" s="25"/>
      <c r="O49" s="25"/>
      <c r="P49" s="25"/>
      <c r="Q49" s="25"/>
      <c r="R49" s="25"/>
      <c r="S49" s="25"/>
      <c r="T49" s="25"/>
      <c r="U49" s="25"/>
      <c r="V49" s="23">
        <f t="shared" si="0"/>
        <v>27606.39</v>
      </c>
      <c r="W49" s="26"/>
    </row>
    <row r="50" spans="1:24" s="16" customFormat="1" ht="15.75" thickBot="1" x14ac:dyDescent="0.3">
      <c r="A50" s="27">
        <v>45505</v>
      </c>
      <c r="B50" s="23">
        <v>1879376.36</v>
      </c>
      <c r="C50" s="23">
        <v>1777261.45</v>
      </c>
      <c r="D50" s="23">
        <v>35040.589999999997</v>
      </c>
      <c r="E50" s="23">
        <v>10657</v>
      </c>
      <c r="F50" s="23"/>
      <c r="G50" s="23">
        <v>1758449.48</v>
      </c>
      <c r="H50" s="23">
        <v>10279</v>
      </c>
      <c r="I50" s="23"/>
      <c r="J50" s="23">
        <v>150000</v>
      </c>
      <c r="K50" s="24">
        <v>45505</v>
      </c>
      <c r="L50" s="25">
        <v>1709726.07</v>
      </c>
      <c r="M50" s="25">
        <v>10279</v>
      </c>
      <c r="N50" s="25"/>
      <c r="O50" s="25"/>
      <c r="P50" s="25"/>
      <c r="Q50" s="25"/>
      <c r="R50" s="25"/>
      <c r="S50" s="25"/>
      <c r="T50" s="25"/>
      <c r="U50" s="25"/>
      <c r="V50" s="23">
        <f t="shared" si="0"/>
        <v>1720005.07</v>
      </c>
      <c r="W50" s="26"/>
    </row>
    <row r="51" spans="1:24" s="16" customFormat="1" ht="15.75" thickBot="1" x14ac:dyDescent="0.3">
      <c r="A51" s="27">
        <v>45505</v>
      </c>
      <c r="B51" s="23"/>
      <c r="C51" s="23"/>
      <c r="D51" s="23"/>
      <c r="E51" s="23"/>
      <c r="F51" s="23"/>
      <c r="G51" s="23"/>
      <c r="H51" s="23"/>
      <c r="I51" s="23"/>
      <c r="J51" s="23"/>
      <c r="K51" s="24">
        <v>45474</v>
      </c>
      <c r="L51" s="25">
        <v>35040.589999999997</v>
      </c>
      <c r="M51" s="25"/>
      <c r="N51" s="25"/>
      <c r="O51" s="25"/>
      <c r="P51" s="25"/>
      <c r="Q51" s="25"/>
      <c r="R51" s="25"/>
      <c r="S51" s="25"/>
      <c r="T51" s="25"/>
      <c r="U51" s="25"/>
      <c r="V51" s="23">
        <f t="shared" si="0"/>
        <v>35040.589999999997</v>
      </c>
      <c r="W51" s="26"/>
    </row>
    <row r="52" spans="1:24" ht="15.75" thickBot="1" x14ac:dyDescent="0.3">
      <c r="A52" s="27">
        <v>45536</v>
      </c>
      <c r="B52" s="23">
        <v>1879376.36</v>
      </c>
      <c r="C52" s="23">
        <v>1777261.45</v>
      </c>
      <c r="D52" s="23"/>
      <c r="E52" s="23"/>
      <c r="F52" s="23"/>
      <c r="G52" s="23"/>
      <c r="H52" s="23"/>
      <c r="I52" s="23"/>
      <c r="J52" s="23"/>
      <c r="K52" s="24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3">
        <f t="shared" si="0"/>
        <v>0</v>
      </c>
      <c r="W52" s="26"/>
      <c r="X52" s="16"/>
    </row>
    <row r="53" spans="1:24" ht="15.75" thickBot="1" x14ac:dyDescent="0.3">
      <c r="A53" s="27">
        <v>45566</v>
      </c>
      <c r="B53" s="23">
        <v>1879376.36</v>
      </c>
      <c r="C53" s="23">
        <v>1777261.45</v>
      </c>
      <c r="D53" s="23"/>
      <c r="E53" s="23"/>
      <c r="F53" s="23"/>
      <c r="G53" s="23"/>
      <c r="H53" s="23"/>
      <c r="I53" s="23"/>
      <c r="J53" s="23"/>
      <c r="K53" s="24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3">
        <f t="shared" si="0"/>
        <v>0</v>
      </c>
      <c r="W53" s="26"/>
      <c r="X53" s="16"/>
    </row>
    <row r="54" spans="1:24" ht="15.75" thickBot="1" x14ac:dyDescent="0.3">
      <c r="A54" s="27">
        <v>45597</v>
      </c>
      <c r="B54" s="23">
        <v>1879376.36</v>
      </c>
      <c r="C54" s="23">
        <v>1777261.45</v>
      </c>
      <c r="D54" s="23"/>
      <c r="E54" s="23"/>
      <c r="F54" s="23"/>
      <c r="G54" s="23"/>
      <c r="H54" s="23"/>
      <c r="I54" s="23"/>
      <c r="J54" s="23"/>
      <c r="K54" s="24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3">
        <f t="shared" si="0"/>
        <v>0</v>
      </c>
      <c r="W54" s="26"/>
      <c r="X54" s="16"/>
    </row>
    <row r="55" spans="1:24" ht="15.75" thickBot="1" x14ac:dyDescent="0.3">
      <c r="A55" s="27">
        <v>45627</v>
      </c>
      <c r="B55" s="23">
        <v>1879376.36</v>
      </c>
      <c r="C55" s="23">
        <v>1777261.45</v>
      </c>
      <c r="D55" s="23"/>
      <c r="E55" s="23"/>
      <c r="F55" s="23"/>
      <c r="G55" s="23"/>
      <c r="H55" s="23"/>
      <c r="I55" s="23"/>
      <c r="J55" s="23"/>
      <c r="K55" s="31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3">
        <f t="shared" si="0"/>
        <v>0</v>
      </c>
      <c r="W55" s="26"/>
      <c r="X55" s="16"/>
    </row>
    <row r="56" spans="1:24" ht="15.75" thickBot="1" x14ac:dyDescent="0.3">
      <c r="A56" s="32"/>
      <c r="B56" s="33">
        <f t="shared" ref="B56:J56" si="1">SUM(B24:B55)</f>
        <v>22767596.109999996</v>
      </c>
      <c r="C56" s="33">
        <f t="shared" si="1"/>
        <v>21578298.819999997</v>
      </c>
      <c r="D56" s="33">
        <f t="shared" si="1"/>
        <v>21474458.939999998</v>
      </c>
      <c r="E56" s="33">
        <f t="shared" si="1"/>
        <v>91665</v>
      </c>
      <c r="F56" s="33">
        <f t="shared" si="1"/>
        <v>0</v>
      </c>
      <c r="G56" s="33">
        <f t="shared" si="1"/>
        <v>15692605.820000002</v>
      </c>
      <c r="H56" s="33">
        <f t="shared" si="1"/>
        <v>30227</v>
      </c>
      <c r="I56" s="33">
        <f t="shared" si="1"/>
        <v>0</v>
      </c>
      <c r="J56" s="33">
        <f t="shared" si="1"/>
        <v>1092637.06</v>
      </c>
      <c r="K56" s="33"/>
      <c r="L56" s="33">
        <f t="shared" ref="L56:V56" si="2">SUM(L24:L55)</f>
        <v>13969196.930000002</v>
      </c>
      <c r="M56" s="33">
        <f t="shared" si="2"/>
        <v>30227</v>
      </c>
      <c r="N56" s="33">
        <f t="shared" si="2"/>
        <v>0</v>
      </c>
      <c r="O56" s="33">
        <f t="shared" si="2"/>
        <v>0</v>
      </c>
      <c r="P56" s="33">
        <f t="shared" si="2"/>
        <v>0</v>
      </c>
      <c r="Q56" s="33">
        <f t="shared" si="2"/>
        <v>0</v>
      </c>
      <c r="R56" s="33">
        <f t="shared" si="2"/>
        <v>33184.479999999996</v>
      </c>
      <c r="S56" s="33">
        <f t="shared" si="2"/>
        <v>7410</v>
      </c>
      <c r="T56" s="33">
        <f t="shared" si="2"/>
        <v>337436.16000000003</v>
      </c>
      <c r="U56" s="33">
        <f t="shared" si="2"/>
        <v>0</v>
      </c>
      <c r="V56" s="33">
        <f t="shared" si="2"/>
        <v>14377454.570000002</v>
      </c>
      <c r="W56" s="16"/>
      <c r="X56" s="16"/>
    </row>
    <row r="57" spans="1:24" x14ac:dyDescent="0.25">
      <c r="A57" s="34"/>
      <c r="B57" s="34"/>
      <c r="C57" s="35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4" ht="38.25" customHeight="1" x14ac:dyDescent="0.25">
      <c r="A58" s="36" t="s">
        <v>31</v>
      </c>
      <c r="B58" s="36"/>
      <c r="C58" s="36"/>
      <c r="D58" s="36"/>
      <c r="E58" s="36"/>
      <c r="F58" s="34"/>
      <c r="G58" s="37"/>
      <c r="H58" s="38"/>
      <c r="I58" s="39"/>
      <c r="J58" s="34"/>
      <c r="K58" s="39"/>
      <c r="L58" s="38"/>
      <c r="M58" s="40"/>
      <c r="N58" s="34"/>
      <c r="O58" s="34"/>
      <c r="P58" s="37"/>
      <c r="Q58" s="34"/>
      <c r="R58" s="34"/>
      <c r="S58" s="37"/>
      <c r="T58" s="34"/>
      <c r="U58" s="34"/>
      <c r="V58" s="34"/>
    </row>
    <row r="59" spans="1:24" ht="15" customHeight="1" x14ac:dyDescent="0.25">
      <c r="A59" s="41" t="s">
        <v>32</v>
      </c>
      <c r="B59" s="41"/>
      <c r="C59" s="41"/>
      <c r="D59" s="41"/>
      <c r="E59" s="41"/>
      <c r="F59" s="34"/>
      <c r="G59" s="34"/>
      <c r="H59" s="38"/>
      <c r="I59" s="39"/>
      <c r="J59" s="34"/>
      <c r="K59" s="39"/>
      <c r="L59" s="38"/>
      <c r="M59" s="40"/>
      <c r="N59" s="34"/>
      <c r="O59" s="34"/>
      <c r="P59" s="34"/>
      <c r="Q59" s="34"/>
      <c r="R59" s="34"/>
      <c r="S59" s="34"/>
      <c r="T59" s="34"/>
      <c r="U59" s="34"/>
      <c r="V59" s="34"/>
    </row>
    <row r="60" spans="1:24" ht="15.75" x14ac:dyDescent="0.25">
      <c r="A60" s="41"/>
      <c r="B60" s="41"/>
      <c r="C60" s="41"/>
      <c r="D60" s="41"/>
      <c r="E60" s="41"/>
      <c r="F60" s="34"/>
      <c r="G60" s="34"/>
      <c r="H60" s="42"/>
      <c r="I60" s="39"/>
      <c r="J60" s="34"/>
      <c r="K60" s="39"/>
      <c r="L60" s="38"/>
      <c r="M60" s="40"/>
      <c r="N60" s="34"/>
      <c r="O60" s="34"/>
      <c r="P60" s="34"/>
      <c r="Q60" s="34"/>
      <c r="R60" s="34"/>
      <c r="S60" s="34"/>
      <c r="T60" s="34"/>
      <c r="U60" s="34"/>
      <c r="V60" s="37"/>
    </row>
    <row r="61" spans="1:24" ht="30" customHeight="1" x14ac:dyDescent="0.25">
      <c r="A61" s="43" t="s">
        <v>33</v>
      </c>
      <c r="B61" s="43"/>
      <c r="C61" s="43"/>
      <c r="D61" s="43"/>
      <c r="E61" s="43"/>
      <c r="F61" s="34"/>
      <c r="G61" s="34"/>
      <c r="H61" s="34"/>
      <c r="I61" s="39"/>
      <c r="J61" s="16"/>
      <c r="K61" s="39"/>
      <c r="L61" s="38"/>
      <c r="M61" s="40"/>
      <c r="N61" s="34"/>
      <c r="O61" s="34"/>
      <c r="P61" s="34"/>
      <c r="Q61" s="34"/>
      <c r="R61" s="34"/>
      <c r="S61" s="34"/>
      <c r="T61" s="34"/>
      <c r="U61" s="34"/>
      <c r="V61" s="34"/>
    </row>
    <row r="62" spans="1:24" ht="15" customHeight="1" x14ac:dyDescent="0.25">
      <c r="A62" s="43" t="s">
        <v>34</v>
      </c>
      <c r="B62" s="43"/>
      <c r="C62" s="43"/>
      <c r="D62" s="43"/>
      <c r="E62" s="43"/>
      <c r="F62" s="34"/>
      <c r="G62" s="34"/>
      <c r="H62" s="34"/>
      <c r="I62" s="39"/>
      <c r="J62" s="34"/>
      <c r="K62" s="39"/>
      <c r="L62" s="38"/>
      <c r="M62" s="40"/>
      <c r="N62" s="34"/>
      <c r="O62" s="34"/>
      <c r="P62" s="34"/>
      <c r="Q62" s="34"/>
      <c r="R62" s="34"/>
      <c r="S62" s="34"/>
      <c r="T62" s="34"/>
      <c r="U62" s="34"/>
      <c r="V62" s="34"/>
    </row>
    <row r="63" spans="1:24" ht="15" customHeight="1" x14ac:dyDescent="0.25">
      <c r="A63" s="43" t="s">
        <v>35</v>
      </c>
      <c r="B63" s="43"/>
      <c r="C63" s="43"/>
      <c r="D63" s="43"/>
      <c r="E63" s="43"/>
      <c r="F63" s="34"/>
      <c r="G63" s="34"/>
      <c r="H63" s="34"/>
      <c r="I63" s="39"/>
      <c r="J63" s="34"/>
      <c r="K63" s="39"/>
      <c r="L63" s="38"/>
      <c r="M63" s="40"/>
      <c r="N63" s="34"/>
      <c r="O63" s="34"/>
      <c r="P63" s="34"/>
      <c r="Q63" s="34"/>
      <c r="R63" s="34"/>
      <c r="S63" s="34"/>
      <c r="T63" s="34"/>
      <c r="U63" s="34"/>
      <c r="V63" s="34"/>
    </row>
    <row r="64" spans="1:24" ht="15" customHeight="1" x14ac:dyDescent="0.25">
      <c r="A64" s="43" t="s">
        <v>36</v>
      </c>
      <c r="B64" s="43"/>
      <c r="C64" s="43"/>
      <c r="D64" s="43"/>
      <c r="E64" s="43"/>
      <c r="F64" s="34"/>
      <c r="G64" s="34"/>
      <c r="H64" s="34"/>
      <c r="I64" s="34"/>
      <c r="J64" s="34"/>
      <c r="K64" s="39"/>
      <c r="L64" s="39"/>
      <c r="M64" s="39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15" customHeight="1" x14ac:dyDescent="0.25">
      <c r="A65" s="43" t="s">
        <v>37</v>
      </c>
      <c r="B65" s="43"/>
      <c r="C65" s="43"/>
      <c r="D65" s="43"/>
      <c r="E65" s="43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x14ac:dyDescent="0.25">
      <c r="A66" s="34"/>
      <c r="B66" s="34"/>
      <c r="C66" s="35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15.75" customHeight="1" x14ac:dyDescent="0.25">
      <c r="A67" s="36" t="s">
        <v>38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38.25" customHeight="1" x14ac:dyDescent="0.25">
      <c r="A68" s="41" t="s">
        <v>32</v>
      </c>
      <c r="B68" s="41"/>
      <c r="C68" s="41"/>
      <c r="D68" s="41"/>
      <c r="E68" s="41"/>
      <c r="F68" s="44" t="s">
        <v>39</v>
      </c>
      <c r="G68" s="44" t="s">
        <v>40</v>
      </c>
      <c r="H68" s="44" t="s">
        <v>41</v>
      </c>
      <c r="I68" s="44" t="s">
        <v>42</v>
      </c>
      <c r="J68" s="44" t="s">
        <v>43</v>
      </c>
      <c r="K68" s="44" t="s">
        <v>44</v>
      </c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38.25" customHeight="1" x14ac:dyDescent="0.25">
      <c r="A69" s="43" t="s">
        <v>45</v>
      </c>
      <c r="B69" s="43"/>
      <c r="C69" s="43"/>
      <c r="D69" s="43"/>
      <c r="E69" s="43"/>
      <c r="F69" s="45">
        <f>113754.2</f>
        <v>113754.2</v>
      </c>
      <c r="G69" s="46" t="s">
        <v>46</v>
      </c>
      <c r="H69" s="47">
        <v>201800010008207</v>
      </c>
      <c r="I69" s="48">
        <v>45292</v>
      </c>
      <c r="J69" s="48">
        <v>45292</v>
      </c>
      <c r="K69" s="46" t="s">
        <v>47</v>
      </c>
      <c r="L69" s="49"/>
      <c r="M69" s="49"/>
      <c r="N69" s="49"/>
      <c r="O69" s="49"/>
      <c r="P69" s="49"/>
      <c r="Q69" s="34"/>
      <c r="R69" s="34"/>
      <c r="S69" s="34"/>
      <c r="T69" s="34"/>
      <c r="U69" s="34"/>
      <c r="V69" s="34"/>
    </row>
    <row r="70" spans="1:22" ht="38.25" customHeight="1" x14ac:dyDescent="0.25">
      <c r="A70" s="43" t="s">
        <v>45</v>
      </c>
      <c r="B70" s="43"/>
      <c r="C70" s="43"/>
      <c r="D70" s="43"/>
      <c r="E70" s="43"/>
      <c r="F70" s="45">
        <f>107086.76</f>
        <v>107086.76</v>
      </c>
      <c r="G70" s="46" t="s">
        <v>46</v>
      </c>
      <c r="H70" s="47">
        <v>201800010008207</v>
      </c>
      <c r="I70" s="48">
        <v>45323</v>
      </c>
      <c r="J70" s="48">
        <v>45323</v>
      </c>
      <c r="K70" s="46" t="s">
        <v>47</v>
      </c>
      <c r="L70" s="49"/>
      <c r="M70" s="49"/>
      <c r="N70" s="49"/>
      <c r="O70" s="49"/>
      <c r="P70" s="49"/>
      <c r="Q70" s="34"/>
      <c r="R70" s="34"/>
      <c r="S70" s="34"/>
      <c r="T70" s="34"/>
      <c r="U70" s="34"/>
      <c r="V70" s="34"/>
    </row>
    <row r="71" spans="1:22" ht="38.25" customHeight="1" x14ac:dyDescent="0.25">
      <c r="A71" s="43" t="s">
        <v>45</v>
      </c>
      <c r="B71" s="43"/>
      <c r="C71" s="43"/>
      <c r="D71" s="43"/>
      <c r="E71" s="43"/>
      <c r="F71" s="45">
        <f>101024.35</f>
        <v>101024.35</v>
      </c>
      <c r="G71" s="46" t="s">
        <v>46</v>
      </c>
      <c r="H71" s="47">
        <v>201800010008207</v>
      </c>
      <c r="I71" s="48">
        <v>45352</v>
      </c>
      <c r="J71" s="48">
        <v>45352</v>
      </c>
      <c r="K71" s="46" t="s">
        <v>47</v>
      </c>
      <c r="L71" s="49"/>
      <c r="M71" s="49"/>
      <c r="N71" s="49"/>
      <c r="O71" s="49"/>
      <c r="P71" s="49"/>
      <c r="Q71" s="34"/>
      <c r="R71" s="34"/>
      <c r="S71" s="34"/>
      <c r="T71" s="34"/>
      <c r="U71" s="34"/>
      <c r="V71" s="34"/>
    </row>
    <row r="72" spans="1:22" ht="38.25" customHeight="1" x14ac:dyDescent="0.25">
      <c r="A72" s="43" t="s">
        <v>45</v>
      </c>
      <c r="B72" s="43"/>
      <c r="C72" s="43"/>
      <c r="D72" s="43"/>
      <c r="E72" s="43"/>
      <c r="F72" s="45">
        <v>103050.9</v>
      </c>
      <c r="G72" s="46" t="s">
        <v>46</v>
      </c>
      <c r="H72" s="47">
        <v>201800010008207</v>
      </c>
      <c r="I72" s="48">
        <v>45383</v>
      </c>
      <c r="J72" s="48">
        <v>45383</v>
      </c>
      <c r="K72" s="46" t="s">
        <v>47</v>
      </c>
      <c r="L72" s="49"/>
      <c r="M72" s="49"/>
      <c r="N72" s="49"/>
      <c r="O72" s="49"/>
      <c r="P72" s="49"/>
      <c r="Q72" s="34"/>
      <c r="R72" s="34"/>
      <c r="S72" s="34"/>
      <c r="T72" s="34"/>
      <c r="U72" s="34"/>
      <c r="V72" s="34"/>
    </row>
    <row r="73" spans="1:22" ht="38.25" customHeight="1" x14ac:dyDescent="0.25">
      <c r="A73" s="43" t="s">
        <v>45</v>
      </c>
      <c r="B73" s="43"/>
      <c r="C73" s="43"/>
      <c r="D73" s="43"/>
      <c r="E73" s="43"/>
      <c r="F73" s="45">
        <v>107719.6</v>
      </c>
      <c r="G73" s="46" t="s">
        <v>46</v>
      </c>
      <c r="H73" s="47">
        <v>201800010008207</v>
      </c>
      <c r="I73" s="48">
        <v>45413</v>
      </c>
      <c r="J73" s="48">
        <v>45413</v>
      </c>
      <c r="K73" s="46" t="s">
        <v>47</v>
      </c>
      <c r="L73" s="50"/>
      <c r="M73" s="50"/>
      <c r="N73" s="50"/>
      <c r="O73" s="50"/>
      <c r="P73" s="50"/>
      <c r="Q73" s="34"/>
      <c r="R73" s="34"/>
      <c r="S73" s="34"/>
      <c r="T73" s="34"/>
      <c r="U73" s="34"/>
      <c r="V73" s="34"/>
    </row>
    <row r="74" spans="1:22" ht="38.25" customHeight="1" x14ac:dyDescent="0.25">
      <c r="A74" s="43" t="s">
        <v>48</v>
      </c>
      <c r="B74" s="43"/>
      <c r="C74" s="43"/>
      <c r="D74" s="43"/>
      <c r="E74" s="43"/>
      <c r="F74" s="45">
        <v>108057.8</v>
      </c>
      <c r="G74" s="46" t="s">
        <v>46</v>
      </c>
      <c r="H74" s="47">
        <v>201800010008207</v>
      </c>
      <c r="I74" s="48">
        <v>45444</v>
      </c>
      <c r="J74" s="48">
        <v>45444</v>
      </c>
      <c r="K74" s="46" t="s">
        <v>47</v>
      </c>
      <c r="L74" s="50"/>
      <c r="M74" s="50"/>
      <c r="N74" s="50"/>
      <c r="O74" s="50"/>
      <c r="P74" s="50"/>
      <c r="Q74" s="34"/>
      <c r="R74" s="34"/>
      <c r="S74" s="34"/>
      <c r="T74" s="34"/>
      <c r="U74" s="34"/>
      <c r="V74" s="34"/>
    </row>
    <row r="75" spans="1:22" ht="38.25" customHeight="1" x14ac:dyDescent="0.25">
      <c r="A75" s="43" t="s">
        <v>48</v>
      </c>
      <c r="B75" s="43"/>
      <c r="C75" s="43"/>
      <c r="D75" s="43"/>
      <c r="E75" s="43"/>
      <c r="F75" s="45">
        <v>98850.42</v>
      </c>
      <c r="G75" s="46" t="s">
        <v>46</v>
      </c>
      <c r="H75" s="47">
        <v>201800010008207</v>
      </c>
      <c r="I75" s="48">
        <v>45474</v>
      </c>
      <c r="J75" s="48">
        <v>45474</v>
      </c>
      <c r="K75" s="46" t="s">
        <v>47</v>
      </c>
      <c r="L75" s="50"/>
      <c r="M75" s="50"/>
      <c r="N75" s="50"/>
      <c r="O75" s="50"/>
      <c r="P75" s="50"/>
      <c r="Q75" s="34"/>
      <c r="R75" s="34"/>
      <c r="S75" s="34"/>
      <c r="T75" s="34"/>
      <c r="U75" s="34"/>
      <c r="V75" s="34"/>
    </row>
    <row r="76" spans="1:22" ht="38.25" customHeight="1" x14ac:dyDescent="0.25">
      <c r="A76" s="43" t="s">
        <v>45</v>
      </c>
      <c r="B76" s="43"/>
      <c r="C76" s="43"/>
      <c r="D76" s="43"/>
      <c r="E76" s="43"/>
      <c r="F76" s="45">
        <f>(97484.42)*0+130000</f>
        <v>130000</v>
      </c>
      <c r="G76" s="46" t="s">
        <v>46</v>
      </c>
      <c r="H76" s="47">
        <v>201800010008207</v>
      </c>
      <c r="I76" s="48">
        <v>45505</v>
      </c>
      <c r="J76" s="48">
        <v>45505</v>
      </c>
      <c r="K76" s="46" t="s">
        <v>47</v>
      </c>
      <c r="L76" s="50"/>
      <c r="M76" s="50"/>
      <c r="N76" s="50"/>
      <c r="O76" s="50"/>
      <c r="P76" s="50"/>
      <c r="Q76" s="34"/>
      <c r="R76" s="34"/>
      <c r="S76" s="34"/>
      <c r="T76" s="34"/>
      <c r="U76" s="34"/>
      <c r="V76" s="34"/>
    </row>
    <row r="77" spans="1:22" ht="39" customHeight="1" x14ac:dyDescent="0.25">
      <c r="A77" s="43" t="s">
        <v>45</v>
      </c>
      <c r="B77" s="43"/>
      <c r="C77" s="43"/>
      <c r="D77" s="43"/>
      <c r="E77" s="43"/>
      <c r="F77" s="45"/>
      <c r="G77" s="46" t="s">
        <v>46</v>
      </c>
      <c r="H77" s="47">
        <v>201800010008207</v>
      </c>
      <c r="I77" s="48">
        <v>45536</v>
      </c>
      <c r="J77" s="48">
        <v>45536</v>
      </c>
      <c r="K77" s="46" t="s">
        <v>47</v>
      </c>
      <c r="L77" s="50"/>
      <c r="M77" s="50"/>
      <c r="N77" s="50"/>
      <c r="O77" s="50"/>
      <c r="P77" s="50"/>
      <c r="Q77" s="34"/>
      <c r="R77" s="34"/>
      <c r="S77" s="34"/>
      <c r="T77" s="34"/>
      <c r="U77" s="34"/>
      <c r="V77" s="34"/>
    </row>
    <row r="78" spans="1:22" ht="39" customHeight="1" x14ac:dyDescent="0.25">
      <c r="A78" s="43" t="s">
        <v>45</v>
      </c>
      <c r="B78" s="43"/>
      <c r="C78" s="43"/>
      <c r="D78" s="43"/>
      <c r="E78" s="43"/>
      <c r="F78" s="45"/>
      <c r="G78" s="46" t="s">
        <v>46</v>
      </c>
      <c r="H78" s="47">
        <v>201800010008207</v>
      </c>
      <c r="I78" s="48">
        <v>45566</v>
      </c>
      <c r="J78" s="48">
        <v>45566</v>
      </c>
      <c r="K78" s="46" t="s">
        <v>47</v>
      </c>
      <c r="L78" s="50"/>
      <c r="M78" s="50"/>
      <c r="N78" s="50"/>
      <c r="O78" s="50"/>
      <c r="P78" s="50"/>
      <c r="Q78" s="34"/>
      <c r="R78" s="34"/>
      <c r="S78" s="34"/>
      <c r="T78" s="34"/>
      <c r="U78" s="34"/>
      <c r="V78" s="34"/>
    </row>
    <row r="79" spans="1:22" ht="39" customHeight="1" x14ac:dyDescent="0.25">
      <c r="A79" s="43" t="s">
        <v>49</v>
      </c>
      <c r="B79" s="43"/>
      <c r="C79" s="43"/>
      <c r="D79" s="43"/>
      <c r="E79" s="43"/>
      <c r="F79" s="45"/>
      <c r="G79" s="46" t="s">
        <v>46</v>
      </c>
      <c r="H79" s="47">
        <v>201800010008207</v>
      </c>
      <c r="I79" s="48">
        <v>45597</v>
      </c>
      <c r="J79" s="48">
        <v>45597</v>
      </c>
      <c r="K79" s="46" t="s">
        <v>47</v>
      </c>
      <c r="L79" s="50"/>
      <c r="M79" s="50"/>
      <c r="N79" s="50"/>
      <c r="O79" s="50"/>
      <c r="P79" s="50"/>
      <c r="Q79" s="34"/>
      <c r="R79" s="34"/>
      <c r="S79" s="34"/>
      <c r="T79" s="34"/>
      <c r="U79" s="34"/>
      <c r="V79" s="34"/>
    </row>
    <row r="80" spans="1:22" ht="25.5" customHeight="1" x14ac:dyDescent="0.25">
      <c r="A80" s="43" t="s">
        <v>49</v>
      </c>
      <c r="B80" s="43"/>
      <c r="C80" s="43"/>
      <c r="D80" s="43"/>
      <c r="E80" s="43"/>
      <c r="F80" s="45"/>
      <c r="G80" s="46" t="s">
        <v>46</v>
      </c>
      <c r="H80" s="47">
        <v>201800010008207</v>
      </c>
      <c r="I80" s="48">
        <v>45627</v>
      </c>
      <c r="J80" s="48">
        <v>45627</v>
      </c>
      <c r="K80" s="46" t="s">
        <v>47</v>
      </c>
      <c r="L80" s="50"/>
      <c r="M80" s="50"/>
      <c r="N80" s="50"/>
      <c r="O80" s="50"/>
      <c r="P80" s="50"/>
      <c r="Q80" s="34"/>
      <c r="R80" s="34"/>
      <c r="S80" s="34"/>
      <c r="T80" s="34"/>
      <c r="U80" s="34"/>
      <c r="V80" s="34"/>
    </row>
    <row r="81" spans="1:22" ht="25.5" customHeight="1" x14ac:dyDescent="0.25">
      <c r="A81" s="43" t="s">
        <v>50</v>
      </c>
      <c r="B81" s="43"/>
      <c r="C81" s="43"/>
      <c r="D81" s="43"/>
      <c r="E81" s="43"/>
      <c r="F81" s="45">
        <f>24852.58+475.84</f>
        <v>25328.420000000002</v>
      </c>
      <c r="G81" s="46" t="s">
        <v>51</v>
      </c>
      <c r="H81" s="47">
        <v>201800010008207</v>
      </c>
      <c r="I81" s="48">
        <v>45292</v>
      </c>
      <c r="J81" s="48">
        <v>45292</v>
      </c>
      <c r="K81" s="46" t="s">
        <v>47</v>
      </c>
      <c r="L81" s="49"/>
      <c r="M81" s="49"/>
      <c r="N81" s="49"/>
      <c r="O81" s="49"/>
      <c r="P81" s="49"/>
      <c r="Q81" s="34"/>
      <c r="R81" s="34"/>
      <c r="S81" s="34"/>
      <c r="T81" s="34"/>
      <c r="U81" s="34"/>
      <c r="V81" s="34"/>
    </row>
    <row r="82" spans="1:22" ht="25.5" customHeight="1" x14ac:dyDescent="0.25">
      <c r="A82" s="43" t="s">
        <v>50</v>
      </c>
      <c r="B82" s="43"/>
      <c r="C82" s="43"/>
      <c r="D82" s="43"/>
      <c r="E82" s="43"/>
      <c r="F82" s="45">
        <f>17463.27+334.25</f>
        <v>17797.52</v>
      </c>
      <c r="G82" s="46" t="s">
        <v>51</v>
      </c>
      <c r="H82" s="47">
        <v>201800010008207</v>
      </c>
      <c r="I82" s="48">
        <v>45323</v>
      </c>
      <c r="J82" s="48">
        <v>45323</v>
      </c>
      <c r="K82" s="46" t="s">
        <v>47</v>
      </c>
      <c r="L82" s="49"/>
      <c r="M82" s="49"/>
      <c r="N82" s="49"/>
      <c r="O82" s="49"/>
      <c r="P82" s="49"/>
      <c r="Q82" s="34"/>
      <c r="R82" s="34"/>
      <c r="S82" s="34"/>
      <c r="T82" s="34"/>
      <c r="U82" s="34"/>
      <c r="V82" s="34"/>
    </row>
    <row r="83" spans="1:22" ht="25.5" customHeight="1" x14ac:dyDescent="0.25">
      <c r="A83" s="43" t="s">
        <v>50</v>
      </c>
      <c r="B83" s="43"/>
      <c r="C83" s="43"/>
      <c r="D83" s="43"/>
      <c r="E83" s="43"/>
      <c r="F83" s="45">
        <f>(16916.76+334.96)</f>
        <v>17251.719999999998</v>
      </c>
      <c r="G83" s="46" t="s">
        <v>51</v>
      </c>
      <c r="H83" s="47">
        <v>201800010008207</v>
      </c>
      <c r="I83" s="48">
        <v>45352</v>
      </c>
      <c r="J83" s="48">
        <v>45352</v>
      </c>
      <c r="K83" s="46" t="s">
        <v>47</v>
      </c>
      <c r="L83" s="49"/>
      <c r="M83" s="49"/>
      <c r="N83" s="49"/>
      <c r="O83" s="49"/>
      <c r="P83" s="49"/>
      <c r="Q83" s="34"/>
      <c r="R83" s="34"/>
      <c r="S83" s="34"/>
      <c r="T83" s="34"/>
      <c r="U83" s="34"/>
      <c r="V83" s="34"/>
    </row>
    <row r="84" spans="1:22" ht="25.5" customHeight="1" x14ac:dyDescent="0.25">
      <c r="A84" s="43" t="s">
        <v>50</v>
      </c>
      <c r="B84" s="43"/>
      <c r="C84" s="43"/>
      <c r="D84" s="43"/>
      <c r="E84" s="43"/>
      <c r="F84" s="45">
        <v>19342.71</v>
      </c>
      <c r="G84" s="46" t="s">
        <v>51</v>
      </c>
      <c r="H84" s="47">
        <v>201800010008207</v>
      </c>
      <c r="I84" s="48">
        <v>45383</v>
      </c>
      <c r="J84" s="48">
        <v>45383</v>
      </c>
      <c r="K84" s="46" t="s">
        <v>47</v>
      </c>
      <c r="L84" s="49"/>
      <c r="M84" s="49"/>
      <c r="N84" s="49"/>
      <c r="O84" s="49"/>
      <c r="P84" s="49"/>
      <c r="Q84" s="34"/>
      <c r="R84" s="34"/>
      <c r="S84" s="34"/>
      <c r="T84" s="34"/>
      <c r="U84" s="34"/>
      <c r="V84" s="34"/>
    </row>
    <row r="85" spans="1:22" ht="38.25" customHeight="1" x14ac:dyDescent="0.25">
      <c r="A85" s="43" t="s">
        <v>50</v>
      </c>
      <c r="B85" s="43"/>
      <c r="C85" s="43"/>
      <c r="D85" s="43"/>
      <c r="E85" s="43"/>
      <c r="F85" s="45">
        <v>17838.47</v>
      </c>
      <c r="G85" s="46" t="s">
        <v>51</v>
      </c>
      <c r="H85" s="47">
        <v>201800010008207</v>
      </c>
      <c r="I85" s="48">
        <v>45413</v>
      </c>
      <c r="J85" s="48">
        <v>45413</v>
      </c>
      <c r="K85" s="46" t="s">
        <v>47</v>
      </c>
      <c r="L85" s="50"/>
      <c r="M85" s="50"/>
      <c r="N85" s="50"/>
      <c r="O85" s="50"/>
      <c r="P85" s="50"/>
      <c r="Q85" s="34"/>
      <c r="R85" s="34"/>
      <c r="S85" s="34"/>
      <c r="T85" s="34"/>
      <c r="U85" s="34"/>
      <c r="V85" s="34"/>
    </row>
    <row r="86" spans="1:22" ht="38.25" customHeight="1" x14ac:dyDescent="0.25">
      <c r="A86" s="43" t="s">
        <v>52</v>
      </c>
      <c r="B86" s="43"/>
      <c r="C86" s="43"/>
      <c r="D86" s="43"/>
      <c r="E86" s="43"/>
      <c r="F86" s="45">
        <f>14950.42+279.9</f>
        <v>15230.32</v>
      </c>
      <c r="G86" s="46" t="s">
        <v>51</v>
      </c>
      <c r="H86" s="47">
        <v>201800010008207</v>
      </c>
      <c r="I86" s="48">
        <v>45444</v>
      </c>
      <c r="J86" s="48">
        <v>45444</v>
      </c>
      <c r="K86" s="46" t="s">
        <v>47</v>
      </c>
      <c r="L86" s="50"/>
      <c r="M86" s="50"/>
      <c r="N86" s="50"/>
      <c r="O86" s="50"/>
      <c r="P86" s="50"/>
      <c r="Q86" s="34"/>
      <c r="R86" s="34"/>
      <c r="S86" s="34"/>
      <c r="T86" s="34"/>
      <c r="U86" s="34"/>
      <c r="V86" s="34"/>
    </row>
    <row r="87" spans="1:22" ht="38.25" customHeight="1" x14ac:dyDescent="0.25">
      <c r="A87" s="43" t="s">
        <v>52</v>
      </c>
      <c r="B87" s="43"/>
      <c r="C87" s="43"/>
      <c r="D87" s="43"/>
      <c r="E87" s="43"/>
      <c r="F87" s="45">
        <f>10507.66+217.81</f>
        <v>10725.47</v>
      </c>
      <c r="G87" s="46" t="s">
        <v>51</v>
      </c>
      <c r="H87" s="47">
        <v>201800010008207</v>
      </c>
      <c r="I87" s="48">
        <v>45474</v>
      </c>
      <c r="J87" s="48">
        <v>45474</v>
      </c>
      <c r="K87" s="46" t="s">
        <v>47</v>
      </c>
      <c r="L87" s="50"/>
      <c r="M87" s="50"/>
      <c r="N87" s="50"/>
      <c r="O87" s="50"/>
      <c r="P87" s="50"/>
      <c r="Q87" s="34"/>
      <c r="R87" s="34"/>
      <c r="S87" s="34"/>
      <c r="T87" s="34"/>
      <c r="U87" s="34"/>
      <c r="V87" s="34"/>
    </row>
    <row r="88" spans="1:22" ht="38.25" customHeight="1" x14ac:dyDescent="0.25">
      <c r="A88" s="43" t="s">
        <v>50</v>
      </c>
      <c r="B88" s="43"/>
      <c r="C88" s="43"/>
      <c r="D88" s="43"/>
      <c r="E88" s="43"/>
      <c r="F88" s="45">
        <v>20000</v>
      </c>
      <c r="G88" s="46" t="s">
        <v>51</v>
      </c>
      <c r="H88" s="47">
        <v>201800010008207</v>
      </c>
      <c r="I88" s="48">
        <v>45505</v>
      </c>
      <c r="J88" s="48">
        <v>45505</v>
      </c>
      <c r="K88" s="46" t="s">
        <v>47</v>
      </c>
      <c r="L88" s="50"/>
      <c r="M88" s="50"/>
      <c r="N88" s="50"/>
      <c r="O88" s="50"/>
      <c r="P88" s="50"/>
      <c r="Q88" s="34"/>
      <c r="R88" s="34"/>
      <c r="S88" s="34"/>
      <c r="T88" s="34"/>
      <c r="U88" s="34"/>
      <c r="V88" s="34"/>
    </row>
    <row r="89" spans="1:22" ht="36.75" customHeight="1" x14ac:dyDescent="0.25">
      <c r="A89" s="43" t="s">
        <v>50</v>
      </c>
      <c r="B89" s="43"/>
      <c r="C89" s="43"/>
      <c r="D89" s="43"/>
      <c r="E89" s="43"/>
      <c r="F89" s="45"/>
      <c r="G89" s="46" t="s">
        <v>51</v>
      </c>
      <c r="H89" s="47">
        <v>201800010008207</v>
      </c>
      <c r="I89" s="48">
        <v>45536</v>
      </c>
      <c r="J89" s="48">
        <v>45536</v>
      </c>
      <c r="K89" s="46" t="s">
        <v>47</v>
      </c>
      <c r="L89" s="50"/>
      <c r="M89" s="50"/>
      <c r="N89" s="50"/>
      <c r="O89" s="50"/>
      <c r="P89" s="50"/>
      <c r="Q89" s="34"/>
      <c r="R89" s="34"/>
      <c r="S89" s="34"/>
      <c r="T89" s="34"/>
      <c r="U89" s="34"/>
      <c r="V89" s="34"/>
    </row>
    <row r="90" spans="1:22" ht="36.75" customHeight="1" x14ac:dyDescent="0.25">
      <c r="A90" s="43" t="s">
        <v>50</v>
      </c>
      <c r="B90" s="43"/>
      <c r="C90" s="43"/>
      <c r="D90" s="43"/>
      <c r="E90" s="43"/>
      <c r="F90" s="51"/>
      <c r="G90" s="46" t="s">
        <v>51</v>
      </c>
      <c r="H90" s="47">
        <v>201800010008207</v>
      </c>
      <c r="I90" s="48">
        <v>45566</v>
      </c>
      <c r="J90" s="48">
        <v>45566</v>
      </c>
      <c r="K90" s="46" t="s">
        <v>47</v>
      </c>
      <c r="L90" s="50"/>
      <c r="M90" s="50"/>
      <c r="N90" s="50"/>
      <c r="O90" s="50"/>
      <c r="P90" s="50"/>
      <c r="Q90" s="34"/>
      <c r="R90" s="34"/>
      <c r="S90" s="34"/>
      <c r="T90" s="34"/>
      <c r="U90" s="34"/>
      <c r="V90" s="34"/>
    </row>
    <row r="91" spans="1:22" ht="36.75" customHeight="1" x14ac:dyDescent="0.25">
      <c r="A91" s="43" t="s">
        <v>53</v>
      </c>
      <c r="B91" s="43"/>
      <c r="C91" s="43"/>
      <c r="D91" s="43"/>
      <c r="E91" s="43"/>
      <c r="F91" s="51"/>
      <c r="G91" s="46" t="s">
        <v>51</v>
      </c>
      <c r="H91" s="47">
        <v>201800010008207</v>
      </c>
      <c r="I91" s="48">
        <v>45597</v>
      </c>
      <c r="J91" s="48">
        <v>45597</v>
      </c>
      <c r="K91" s="46" t="s">
        <v>47</v>
      </c>
      <c r="L91" s="50"/>
      <c r="M91" s="50"/>
      <c r="N91" s="50"/>
      <c r="O91" s="50"/>
      <c r="P91" s="50"/>
      <c r="Q91" s="34"/>
      <c r="R91" s="34"/>
      <c r="S91" s="34"/>
      <c r="T91" s="34"/>
      <c r="U91" s="34"/>
      <c r="V91" s="34"/>
    </row>
    <row r="92" spans="1:22" ht="25.5" customHeight="1" x14ac:dyDescent="0.25">
      <c r="A92" s="43" t="s">
        <v>53</v>
      </c>
      <c r="B92" s="43"/>
      <c r="C92" s="43"/>
      <c r="D92" s="43"/>
      <c r="E92" s="43"/>
      <c r="F92" s="51"/>
      <c r="G92" s="46" t="s">
        <v>51</v>
      </c>
      <c r="H92" s="47">
        <v>201800010008207</v>
      </c>
      <c r="I92" s="48">
        <v>45627</v>
      </c>
      <c r="J92" s="48">
        <v>45627</v>
      </c>
      <c r="K92" s="46" t="s">
        <v>47</v>
      </c>
      <c r="L92" s="50"/>
      <c r="M92" s="50"/>
      <c r="N92" s="50"/>
      <c r="O92" s="50"/>
      <c r="P92" s="50"/>
      <c r="Q92" s="34"/>
      <c r="R92" s="34"/>
      <c r="S92" s="34"/>
      <c r="T92" s="34"/>
      <c r="U92" s="34"/>
      <c r="V92" s="34"/>
    </row>
    <row r="93" spans="1:22" ht="76.5" customHeight="1" x14ac:dyDescent="0.25">
      <c r="A93" s="43" t="s">
        <v>54</v>
      </c>
      <c r="B93" s="43"/>
      <c r="C93" s="43"/>
      <c r="D93" s="43"/>
      <c r="E93" s="43"/>
      <c r="F93" s="51">
        <f>79578.4</f>
        <v>79578.399999999994</v>
      </c>
      <c r="G93" s="46" t="s">
        <v>51</v>
      </c>
      <c r="H93" s="47">
        <v>202300010041227</v>
      </c>
      <c r="I93" s="48" t="s">
        <v>55</v>
      </c>
      <c r="J93" s="48">
        <v>45383</v>
      </c>
      <c r="K93" s="52" t="s">
        <v>56</v>
      </c>
      <c r="L93" s="49"/>
      <c r="M93" s="49"/>
      <c r="N93" s="49"/>
      <c r="O93" s="49"/>
      <c r="P93" s="49"/>
      <c r="Q93" s="34"/>
      <c r="R93" s="34"/>
      <c r="S93" s="34"/>
      <c r="T93" s="34"/>
      <c r="U93" s="34"/>
      <c r="V93" s="34"/>
    </row>
    <row r="94" spans="1:22" ht="15" customHeight="1" x14ac:dyDescent="0.25">
      <c r="A94" s="53" t="s">
        <v>57</v>
      </c>
      <c r="B94" s="53"/>
      <c r="C94" s="53"/>
      <c r="D94" s="53"/>
      <c r="E94" s="53"/>
      <c r="F94" s="54">
        <f>F69+F70+F71+F72+F81+F82+F83+F84+F93+F73+F85+F74+F86+F75+F76+F87+F88</f>
        <v>1092637.0599999998</v>
      </c>
      <c r="G94" s="55"/>
      <c r="H94" s="55"/>
      <c r="I94" s="55"/>
      <c r="J94" s="55"/>
      <c r="K94" s="55"/>
      <c r="L94" s="34"/>
      <c r="M94" s="34"/>
      <c r="N94" s="34"/>
      <c r="O94" s="34"/>
      <c r="P94" s="56"/>
      <c r="Q94" s="34"/>
      <c r="R94" s="34"/>
      <c r="S94" s="34"/>
      <c r="T94" s="34"/>
      <c r="U94" s="34"/>
      <c r="V94" s="34"/>
    </row>
    <row r="95" spans="1:22" ht="15" customHeight="1" x14ac:dyDescent="0.25">
      <c r="A95" s="57" t="s">
        <v>58</v>
      </c>
      <c r="B95" s="57"/>
      <c r="C95" s="57"/>
      <c r="D95" s="57"/>
      <c r="E95" s="57"/>
      <c r="F95" s="57"/>
      <c r="G95" s="57"/>
      <c r="H95" s="57"/>
      <c r="I95" s="56"/>
      <c r="J95" s="56"/>
      <c r="K95" s="56"/>
      <c r="L95" s="34"/>
      <c r="M95" s="34"/>
      <c r="N95" s="34"/>
      <c r="O95" s="34"/>
      <c r="P95" s="56"/>
      <c r="Q95" s="34"/>
      <c r="R95" s="34"/>
      <c r="S95" s="34"/>
      <c r="T95" s="34"/>
      <c r="U95" s="34"/>
      <c r="V95" s="34"/>
    </row>
    <row r="96" spans="1:22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34"/>
      <c r="Q96" s="34"/>
      <c r="R96" s="34"/>
      <c r="S96" s="34"/>
      <c r="T96" s="34"/>
      <c r="U96" s="34"/>
      <c r="V96" s="34"/>
    </row>
    <row r="97" spans="1:22" ht="15.75" customHeight="1" x14ac:dyDescent="0.25">
      <c r="A97" s="59" t="s">
        <v>59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6"/>
      <c r="M97" s="56"/>
      <c r="N97" s="56"/>
      <c r="O97" s="56"/>
      <c r="P97" s="34"/>
      <c r="Q97" s="34"/>
      <c r="R97" s="34"/>
      <c r="S97" s="34"/>
      <c r="T97" s="34"/>
      <c r="U97" s="34"/>
      <c r="V97" s="34"/>
    </row>
    <row r="98" spans="1:22" x14ac:dyDescent="0.25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6"/>
      <c r="M98" s="56"/>
      <c r="N98" s="56"/>
      <c r="O98" s="56"/>
      <c r="P98" s="34"/>
      <c r="Q98" s="34"/>
      <c r="R98" s="34"/>
      <c r="S98" s="34"/>
      <c r="T98" s="34"/>
      <c r="U98" s="34"/>
      <c r="V98" s="34"/>
    </row>
    <row r="99" spans="1:22" x14ac:dyDescent="0.25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6"/>
      <c r="M99" s="56"/>
      <c r="N99" s="56"/>
      <c r="O99" s="56"/>
      <c r="P99" s="34"/>
      <c r="Q99" s="34"/>
      <c r="R99" s="34"/>
      <c r="S99" s="34"/>
      <c r="T99" s="34"/>
      <c r="U99" s="34"/>
      <c r="V99" s="34"/>
    </row>
    <row r="100" spans="1:22" ht="260.25" customHeight="1" x14ac:dyDescent="0.25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6"/>
      <c r="M100" s="56"/>
      <c r="N100" s="56"/>
      <c r="O100" s="56"/>
      <c r="P100" s="34"/>
      <c r="Q100" s="34"/>
      <c r="R100" s="34"/>
      <c r="S100" s="34"/>
      <c r="T100" s="34"/>
      <c r="U100" s="34"/>
      <c r="V100" s="34"/>
    </row>
    <row r="101" spans="1:22" x14ac:dyDescent="0.25">
      <c r="A101" s="34"/>
      <c r="B101" s="34"/>
      <c r="C101" s="35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75" customHeight="1" x14ac:dyDescent="0.25">
      <c r="A102" s="57" t="s">
        <v>60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75" customHeight="1" x14ac:dyDescent="0.25">
      <c r="A103" s="56"/>
      <c r="B103" s="56"/>
      <c r="C103" s="56"/>
      <c r="D103" s="56"/>
      <c r="E103" s="56"/>
      <c r="F103" s="56"/>
      <c r="G103" s="56"/>
      <c r="H103" s="56"/>
      <c r="I103" s="60"/>
      <c r="J103" s="60"/>
      <c r="K103" s="60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38.25" customHeight="1" x14ac:dyDescent="0.25">
      <c r="A104" s="61"/>
      <c r="B104" s="61"/>
      <c r="C104" s="61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15" customHeight="1" x14ac:dyDescent="0.25">
      <c r="A105" s="34"/>
      <c r="B105" s="34"/>
      <c r="C105" s="35"/>
      <c r="D105" s="62" t="s">
        <v>61</v>
      </c>
      <c r="E105" s="62"/>
      <c r="F105" s="62"/>
      <c r="I105" s="62" t="s">
        <v>62</v>
      </c>
      <c r="J105" s="62"/>
      <c r="K105" s="62"/>
      <c r="L105" s="62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43.5" customHeight="1" x14ac:dyDescent="0.25">
      <c r="A106" s="34"/>
      <c r="B106" s="34"/>
      <c r="C106" s="35"/>
      <c r="D106" s="62" t="s">
        <v>63</v>
      </c>
      <c r="E106" s="62"/>
      <c r="F106" s="62"/>
      <c r="I106" s="62" t="s">
        <v>64</v>
      </c>
      <c r="J106" s="62"/>
      <c r="K106" s="62"/>
      <c r="L106" s="62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x14ac:dyDescent="0.25">
      <c r="A107" s="63"/>
      <c r="B107" s="63"/>
      <c r="C107" s="35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x14ac:dyDescent="0.25">
      <c r="A108" s="34"/>
      <c r="B108" s="34"/>
      <c r="C108" s="35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x14ac:dyDescent="0.25">
      <c r="A109" s="34"/>
      <c r="B109" s="34"/>
      <c r="C109" s="35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x14ac:dyDescent="0.25">
      <c r="A110" s="34"/>
      <c r="B110" s="34"/>
      <c r="C110" s="35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x14ac:dyDescent="0.25">
      <c r="A111" s="34"/>
      <c r="B111" s="34"/>
      <c r="C111" s="35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x14ac:dyDescent="0.25">
      <c r="A112" s="34"/>
      <c r="B112" s="34"/>
      <c r="C112" s="35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x14ac:dyDescent="0.25">
      <c r="A113" s="34"/>
      <c r="B113" s="34"/>
      <c r="C113" s="35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x14ac:dyDescent="0.25">
      <c r="A114" s="34"/>
      <c r="B114" s="34"/>
      <c r="C114" s="35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x14ac:dyDescent="0.25">
      <c r="A115" s="34"/>
      <c r="B115" s="34"/>
      <c r="C115" s="35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x14ac:dyDescent="0.25">
      <c r="A116" s="34"/>
      <c r="B116" s="34"/>
      <c r="C116" s="35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x14ac:dyDescent="0.25">
      <c r="A117" s="34"/>
      <c r="B117" s="34"/>
      <c r="C117" s="35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x14ac:dyDescent="0.25">
      <c r="A118" s="34"/>
      <c r="B118" s="34"/>
      <c r="C118" s="35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x14ac:dyDescent="0.25">
      <c r="A119" s="34"/>
      <c r="B119" s="34"/>
      <c r="C119" s="35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x14ac:dyDescent="0.25">
      <c r="A120" s="34"/>
      <c r="B120" s="34"/>
      <c r="C120" s="35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x14ac:dyDescent="0.25">
      <c r="A121" s="34"/>
      <c r="B121" s="34"/>
      <c r="C121" s="35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x14ac:dyDescent="0.25">
      <c r="A122" s="34"/>
      <c r="B122" s="34"/>
      <c r="C122" s="35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x14ac:dyDescent="0.25">
      <c r="A123" s="34"/>
      <c r="B123" s="34"/>
      <c r="C123" s="35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x14ac:dyDescent="0.25">
      <c r="A124" s="34"/>
      <c r="B124" s="34"/>
      <c r="C124" s="35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x14ac:dyDescent="0.25">
      <c r="A125" s="34"/>
      <c r="B125" s="34"/>
      <c r="C125" s="35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x14ac:dyDescent="0.25">
      <c r="A126" s="34"/>
      <c r="B126" s="34"/>
      <c r="C126" s="35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x14ac:dyDescent="0.25">
      <c r="A127" s="34"/>
      <c r="B127" s="34"/>
      <c r="C127" s="35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x14ac:dyDescent="0.25">
      <c r="A128" s="34"/>
      <c r="B128" s="34"/>
      <c r="C128" s="35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x14ac:dyDescent="0.25">
      <c r="A129" s="34"/>
      <c r="B129" s="34"/>
      <c r="C129" s="35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x14ac:dyDescent="0.25">
      <c r="A130" s="34"/>
      <c r="B130" s="34"/>
      <c r="C130" s="35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x14ac:dyDescent="0.25">
      <c r="A131" s="34"/>
      <c r="B131" s="34"/>
      <c r="C131" s="35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x14ac:dyDescent="0.25">
      <c r="A132" s="34"/>
      <c r="B132" s="34"/>
      <c r="C132" s="35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x14ac:dyDescent="0.25">
      <c r="A133" s="34"/>
      <c r="B133" s="34"/>
      <c r="C133" s="35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x14ac:dyDescent="0.25">
      <c r="A134" s="34"/>
      <c r="B134" s="34"/>
      <c r="C134" s="35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x14ac:dyDescent="0.25">
      <c r="A135" s="34"/>
      <c r="B135" s="34"/>
      <c r="C135" s="35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x14ac:dyDescent="0.25">
      <c r="A136" s="34"/>
      <c r="B136" s="34"/>
      <c r="C136" s="35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x14ac:dyDescent="0.25">
      <c r="A137" s="34"/>
      <c r="B137" s="34"/>
      <c r="C137" s="35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x14ac:dyDescent="0.25">
      <c r="A138" s="34"/>
      <c r="B138" s="34"/>
      <c r="C138" s="35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x14ac:dyDescent="0.25">
      <c r="A139" s="34"/>
      <c r="B139" s="34"/>
      <c r="C139" s="35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x14ac:dyDescent="0.25">
      <c r="A140" s="34"/>
      <c r="B140" s="34"/>
      <c r="C140" s="35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x14ac:dyDescent="0.25">
      <c r="A141" s="64"/>
      <c r="B141" s="64"/>
      <c r="C141" s="65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</row>
    <row r="142" spans="1:22" x14ac:dyDescent="0.25">
      <c r="A142" s="64"/>
      <c r="B142" s="64"/>
      <c r="C142" s="65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</row>
    <row r="143" spans="1:22" x14ac:dyDescent="0.25">
      <c r="A143" s="64"/>
      <c r="B143" s="64"/>
      <c r="C143" s="65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</row>
    <row r="144" spans="1:22" x14ac:dyDescent="0.25">
      <c r="A144" s="64"/>
      <c r="B144" s="64"/>
      <c r="C144" s="65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</row>
    <row r="145" spans="1:22" x14ac:dyDescent="0.25">
      <c r="A145" s="64"/>
      <c r="B145" s="64"/>
      <c r="C145" s="65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</row>
    <row r="146" spans="1:22" x14ac:dyDescent="0.25">
      <c r="A146" s="64"/>
      <c r="B146" s="64"/>
      <c r="C146" s="65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</row>
    <row r="147" spans="1:22" x14ac:dyDescent="0.25">
      <c r="A147" s="64"/>
      <c r="B147" s="64"/>
      <c r="C147" s="65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</row>
    <row r="148" spans="1:22" x14ac:dyDescent="0.25">
      <c r="A148" s="64"/>
      <c r="B148" s="64"/>
      <c r="C148" s="65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</row>
    <row r="149" spans="1:22" x14ac:dyDescent="0.25">
      <c r="A149" s="64"/>
      <c r="B149" s="64"/>
      <c r="C149" s="65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</row>
  </sheetData>
  <autoFilter ref="A68:K95" xr:uid="{00000000-0009-0000-0000-000000000000}"/>
  <mergeCells count="96">
    <mergeCell ref="D106:F106"/>
    <mergeCell ref="I106:L106"/>
    <mergeCell ref="A96:O96"/>
    <mergeCell ref="A97:K100"/>
    <mergeCell ref="A102:K102"/>
    <mergeCell ref="A104:C104"/>
    <mergeCell ref="D105:F105"/>
    <mergeCell ref="I105:L105"/>
    <mergeCell ref="A92:E92"/>
    <mergeCell ref="L92:P92"/>
    <mergeCell ref="A93:E93"/>
    <mergeCell ref="L93:P93"/>
    <mergeCell ref="A94:E94"/>
    <mergeCell ref="A95:H95"/>
    <mergeCell ref="A89:E89"/>
    <mergeCell ref="L89:P89"/>
    <mergeCell ref="A90:E90"/>
    <mergeCell ref="L90:P90"/>
    <mergeCell ref="A91:E91"/>
    <mergeCell ref="L91:P91"/>
    <mergeCell ref="A86:E86"/>
    <mergeCell ref="L86:P86"/>
    <mergeCell ref="A87:E87"/>
    <mergeCell ref="L87:P87"/>
    <mergeCell ref="A88:E88"/>
    <mergeCell ref="L88:P88"/>
    <mergeCell ref="A83:E83"/>
    <mergeCell ref="L83:P83"/>
    <mergeCell ref="A84:E84"/>
    <mergeCell ref="L84:P84"/>
    <mergeCell ref="A85:E85"/>
    <mergeCell ref="L85:P85"/>
    <mergeCell ref="A80:E80"/>
    <mergeCell ref="L80:P80"/>
    <mergeCell ref="A81:E81"/>
    <mergeCell ref="L81:P81"/>
    <mergeCell ref="A82:E82"/>
    <mergeCell ref="L82:P82"/>
    <mergeCell ref="A77:E77"/>
    <mergeCell ref="L77:P77"/>
    <mergeCell ref="A78:E78"/>
    <mergeCell ref="L78:P78"/>
    <mergeCell ref="A79:E79"/>
    <mergeCell ref="L79:P79"/>
    <mergeCell ref="A74:E74"/>
    <mergeCell ref="L74:P74"/>
    <mergeCell ref="A75:E75"/>
    <mergeCell ref="L75:P75"/>
    <mergeCell ref="A76:E76"/>
    <mergeCell ref="L76:P76"/>
    <mergeCell ref="A71:E71"/>
    <mergeCell ref="L71:P71"/>
    <mergeCell ref="A72:E72"/>
    <mergeCell ref="L72:P72"/>
    <mergeCell ref="A73:E73"/>
    <mergeCell ref="L73:P73"/>
    <mergeCell ref="A67:K67"/>
    <mergeCell ref="A68:E68"/>
    <mergeCell ref="A69:E69"/>
    <mergeCell ref="L69:P69"/>
    <mergeCell ref="A70:E70"/>
    <mergeCell ref="L70:P70"/>
    <mergeCell ref="A59:E60"/>
    <mergeCell ref="A61:E61"/>
    <mergeCell ref="A62:E62"/>
    <mergeCell ref="A63:E63"/>
    <mergeCell ref="A64:E64"/>
    <mergeCell ref="A65:E65"/>
    <mergeCell ref="K22:N22"/>
    <mergeCell ref="O22:P22"/>
    <mergeCell ref="R22:S22"/>
    <mergeCell ref="T22:U22"/>
    <mergeCell ref="V22:V23"/>
    <mergeCell ref="A58:E58"/>
    <mergeCell ref="A17:O17"/>
    <mergeCell ref="A18:V18"/>
    <mergeCell ref="A19:V19"/>
    <mergeCell ref="A20:V20"/>
    <mergeCell ref="A21:A23"/>
    <mergeCell ref="C21:V21"/>
    <mergeCell ref="B22:B23"/>
    <mergeCell ref="C22:C23"/>
    <mergeCell ref="D22:F22"/>
    <mergeCell ref="G22:I22"/>
    <mergeCell ref="A9:N9"/>
    <mergeCell ref="A10:N10"/>
    <mergeCell ref="A11:V11"/>
    <mergeCell ref="A12:N12"/>
    <mergeCell ref="A15:V15"/>
    <mergeCell ref="A16:V16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/>
  <headerFooter>
    <oddFooter>&amp;LÁrea Responsável: SUPECC/SGI/SES&amp;C &amp;RPág &amp;P de &amp;N &amp;D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CEAP-SOL</vt:lpstr>
      <vt:lpstr>'CEAP-SOL'!Area_de_impressao</vt:lpstr>
      <vt:lpstr>'CEAP-SOL'!Titulos_de_impressao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2024-09-23T18:54:23Z</dcterms:created>
  <dcterms:modified xsi:type="dcterms:W3CDTF">2024-09-23T18:55:21Z</dcterms:modified>
</cp:coreProperties>
</file>