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F005EE67-9224-4D6F-8656-730AA7C4EB01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C10" i="8"/>
  <c r="E24" i="9" l="1"/>
  <c r="E17" i="9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<sst xmlns="http://schemas.openxmlformats.org/spreadsheetml/2006/main" count="326" uniqueCount="145">
  <si>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</si>
  <si>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</si>
  <si>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</si>
  <si>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</si>
  <si>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</si>
  <si>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</si>
  <si>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</si>
  <si>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</si>
  <si>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</si>
  <si>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</si>
  <si>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</si>
  <si>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</si>
  <si>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</si>
  <si>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</si>
  <si>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</si>
  <si>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</si>
  <si>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</si>
  <si>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</si>
  <si>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</si>
  <si>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</si>
  <si>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</si>
  <si>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</si>
  <si>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</si>
  <si>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</si>
  <si>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</si>
  <si>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</si>
  <si>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</si>
  <si>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</si>
  <si>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</si>
  <si>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</si>
  <si>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</si>
  <si>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</si>
  <si>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</si>
  <si>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</si>
  <si>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</si>
  <si>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</si>
  <si>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</si>
  <si>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</si>
  <si>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</si>
  <si>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</si>
  <si>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</si>
  <si>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</si>
  <si>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</si>
  <si>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</si>
  <si>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</si>
  <si>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</si>
  <si>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</si>
  <si>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</si>
  <si>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</si>
  <si>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</si>
  <si>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</si>
  <si>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</si>
  <si>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</si>
  <si>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</si>
  <si>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</si>
  <si>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</si>
  <si>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</si>
  <si>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</si>
  <si>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</si>
  <si>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</si>
  <si>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</si>
  <si>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</si>
  <si>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</si>
  <si>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</si>
  <si>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</si>
  <si>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</si>
  <si>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</si>
  <si>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</si>
  <si>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</si>
  <si>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</si>
  <si>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</si>
  <si>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</si>
  <si>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</si>
  <si>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</si>
  <si>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</si>
  <si>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</si>
  <si>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</si>
  <si>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</si>
  <si>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</si>
  <si>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</si>
  <si>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</si>
  <si>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</si>
  <si>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</si>
  <si>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</si>
  <si>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</si>
  <si>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</si>
  <si>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</si>
  <si>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</si>
  <si>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</si>
  <si>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</si>
  <si>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</si>
  <si>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</si>
  <si>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</si>
  <si>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</si>
  <si>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</si>
  <si>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</si>
  <si>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</si>
  <si>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</si>
  <si>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</si>
  <si>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</si>
  <si>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</si>
  <si>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</si>
  <si>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</si>
  <si>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</si>
  <si>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</si>
  <si>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</si>
  <si>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</si>
  <si>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</si>
  <si>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</si>
  <si>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</si>
  <si>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</si>
  <si>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</si>
  <si>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</si>
  <si>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</si>
  <si>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</si>
  <si>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</si>
  <si>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</si>
  <si>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</si>
  <si>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</si>
  <si>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</si>
  <si>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</si>
  <si>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</si>
  <si>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</si>
  <si>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</si>
  <si>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</si>
  <si>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</si>
  <si>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</si>
  <si>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</si>
  <si>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</si>
  <si>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</si>
  <si>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</si>
  <si>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</si>
  <si>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</si>
  <si>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</si>
  <si>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</si>
  <si>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</si>
  <si>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</si>
  <si>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CUSTOS PARA RATEIO CORPORATIVO -JANEIRO 2025</t>
  </si>
  <si>
    <t>073</t>
  </si>
  <si>
    <t>75</t>
  </si>
  <si>
    <t>814</t>
  </si>
  <si>
    <t>5-12.</t>
  </si>
  <si>
    <t>Sotware oracle  - 3724</t>
  </si>
  <si>
    <t>NW NEGOCIOS INVESTIMENTOS E SOLUCOES LTDA</t>
  </si>
  <si>
    <t>Tratamento de dados ISG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</si>
</sst>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/>
    <xf numFmtId="17" fontId="17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5" t="s">
        <v>45</v>
      </c>
      <c r="C26" s="95"/>
      <c r="D26" s="95"/>
      <c r="E26" s="95"/>
      <c r="G26" s="56"/>
    </row>
    <row r="27" spans="2:7">
      <c r="B27" s="94"/>
      <c r="C27" s="94"/>
      <c r="D27" s="94"/>
      <c r="E27" s="94"/>
    </row>
    <row r="28" spans="2:7">
      <c r="B28" s="94" t="s">
        <v>67</v>
      </c>
      <c r="C28" s="94"/>
      <c r="D28" s="94"/>
      <c r="E28" s="94"/>
    </row>
    <row r="29" spans="2:7">
      <c r="B29" s="94" t="s">
        <v>66</v>
      </c>
      <c r="C29" s="94"/>
      <c r="D29" s="94"/>
      <c r="E29" s="94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5" t="s">
        <v>45</v>
      </c>
      <c r="C27" s="95"/>
      <c r="D27" s="95"/>
      <c r="E27" s="95"/>
      <c r="G27" s="56"/>
    </row>
    <row r="28" spans="2:7">
      <c r="B28" s="94"/>
      <c r="C28" s="94"/>
      <c r="D28" s="94"/>
      <c r="E28" s="94"/>
    </row>
    <row r="29" spans="2:7">
      <c r="B29" s="94" t="s">
        <v>74</v>
      </c>
      <c r="C29" s="94"/>
      <c r="D29" s="94"/>
      <c r="E29" s="94"/>
    </row>
    <row r="30" spans="2:7">
      <c r="B30" s="94" t="s">
        <v>66</v>
      </c>
      <c r="C30" s="94"/>
      <c r="D30" s="94"/>
      <c r="E30" s="94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80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B1" zoomScale="130" zoomScaleNormal="130" zoomScalePageLayoutView="150" workbookViewId="0">
      <selection activeCell="D4" sqref="D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137</v>
      </c>
      <c r="C2" s="10"/>
      <c r="D2" s="5"/>
      <c r="E2" s="7"/>
    </row>
    <row r="3" spans="2:5" ht="18.75">
      <c r="B3" t="s">
        <v>2</v>
      </c>
      <c r="C3" s="82">
        <v>570851</v>
      </c>
      <c r="E3" s="7"/>
    </row>
    <row r="4" spans="2:5" ht="18.75">
      <c r="B4" t="s">
        <v>44</v>
      </c>
      <c r="C4" s="1">
        <f>C3*71.96%</f>
        <v>410784.37959999993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981635.37959999987</v>
      </c>
      <c r="E6" s="7"/>
    </row>
    <row r="7" spans="2:5">
      <c r="B7" s="2"/>
      <c r="C7" s="3"/>
    </row>
    <row r="8" spans="2:5" s="4" customFormat="1" ht="18.75">
      <c r="B8" s="9" t="s">
        <v>137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93</v>
      </c>
      <c r="C10" s="77">
        <f>'Serv prestados '!E21</f>
        <v>6717.28</v>
      </c>
    </row>
    <row r="11" spans="2:5">
      <c r="B11" t="s">
        <v>51</v>
      </c>
      <c r="C11" s="36">
        <f>SUM(C12:C12)</f>
        <v>181.24</v>
      </c>
      <c r="D11" s="43"/>
    </row>
    <row r="12" spans="2:5" outlineLevel="1">
      <c r="B12" s="76" t="s">
        <v>94</v>
      </c>
      <c r="C12" s="77">
        <f>'Serv prestados '!E22</f>
        <v>181.24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95</v>
      </c>
      <c r="C14" s="77">
        <f>'Serv prestados '!E20</f>
        <v>20140</v>
      </c>
    </row>
    <row r="15" spans="2:5">
      <c r="B15" t="s">
        <v>13</v>
      </c>
      <c r="C15" s="36">
        <f>SUM(C16)</f>
        <v>2675.93</v>
      </c>
    </row>
    <row r="16" spans="2:5" outlineLevel="1">
      <c r="B16" s="76" t="s">
        <v>96</v>
      </c>
      <c r="C16" s="77">
        <f>'Serv prestados '!E23</f>
        <v>2675.93</v>
      </c>
    </row>
    <row r="17" spans="2:7">
      <c r="B17" s="44" t="s">
        <v>99</v>
      </c>
      <c r="C17" s="75">
        <f>'Serv prestados '!E17</f>
        <v>850034.68</v>
      </c>
      <c r="E17" s="36"/>
    </row>
    <row r="18" spans="2:7" outlineLevel="1">
      <c r="B18" s="76" t="s">
        <v>97</v>
      </c>
      <c r="C18" s="77">
        <f>C17</f>
        <v>850034.68</v>
      </c>
      <c r="E18" s="36"/>
    </row>
    <row r="19" spans="2:7">
      <c r="B19" s="2" t="s">
        <v>3</v>
      </c>
      <c r="C19" s="3">
        <f>C9+C11+C13+C15+C17</f>
        <v>879749.13</v>
      </c>
    </row>
    <row r="20" spans="2:7">
      <c r="B20" s="2" t="s">
        <v>43</v>
      </c>
      <c r="C20" s="1">
        <f>C6+C19</f>
        <v>1861384.5096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514</v>
      </c>
      <c r="D22" s="60">
        <f>C22/($C$22+$C$23+$C$26+$C$24+$C$25+$C$27+$C$28)</f>
        <v>0.16374641605606882</v>
      </c>
      <c r="E22" s="66">
        <f>(C6+C19)*D22</f>
        <v>304795.04234928323</v>
      </c>
    </row>
    <row r="23" spans="2:7">
      <c r="B23" s="59" t="s">
        <v>65</v>
      </c>
      <c r="C23" s="42">
        <v>114</v>
      </c>
      <c r="D23" s="60">
        <f t="shared" ref="D23:D28" si="0">C23/($C$22+$C$23+$C$26+$C$24+$C$25+$C$27+$C$28)</f>
        <v>3.6317298502707866E-2</v>
      </c>
      <c r="E23" s="66">
        <f>(C6+C19)*D23</f>
        <v>67600.456863459694</v>
      </c>
    </row>
    <row r="24" spans="2:7">
      <c r="B24" s="62" t="s">
        <v>72</v>
      </c>
      <c r="C24" s="55">
        <v>695</v>
      </c>
      <c r="D24" s="60">
        <f t="shared" si="0"/>
        <v>0.22140809174896464</v>
      </c>
      <c r="E24" s="61">
        <f>(C6+C19)*D24</f>
        <v>412125.59228161833</v>
      </c>
    </row>
    <row r="25" spans="2:7">
      <c r="B25" s="62" t="s">
        <v>77</v>
      </c>
      <c r="C25" s="55">
        <v>132</v>
      </c>
      <c r="D25" s="60">
        <f t="shared" si="0"/>
        <v>4.2051608792609114E-2</v>
      </c>
      <c r="E25" s="61">
        <f>(C6+C19)*D25</f>
        <v>78274.213210321759</v>
      </c>
    </row>
    <row r="26" spans="2:7">
      <c r="B26" s="51" t="s">
        <v>71</v>
      </c>
      <c r="C26" s="55">
        <v>701</v>
      </c>
      <c r="D26" s="60">
        <f t="shared" si="0"/>
        <v>0.22331952851226505</v>
      </c>
      <c r="E26" s="61">
        <f>(C6+C19)*D26</f>
        <v>415683.51106390572</v>
      </c>
    </row>
    <row r="27" spans="2:7">
      <c r="B27" s="62" t="s">
        <v>82</v>
      </c>
      <c r="C27" s="55">
        <v>861</v>
      </c>
      <c r="D27" s="60">
        <f t="shared" si="0"/>
        <v>0.27429117553360943</v>
      </c>
      <c r="E27" s="61">
        <f>(C6+C19)*D27</f>
        <v>510561.34525823512</v>
      </c>
    </row>
    <row r="28" spans="2:7">
      <c r="B28" s="62" t="s">
        <v>83</v>
      </c>
      <c r="C28" s="55">
        <v>122</v>
      </c>
      <c r="D28" s="60">
        <f t="shared" si="0"/>
        <v>3.8865880853775091E-2</v>
      </c>
      <c r="E28" s="61">
        <f>(C6+C19)*D28</f>
        <v>72344.348573176176</v>
      </c>
      <c r="G28" s="2"/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117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9"/>
  <sheetViews>
    <sheetView workbookViewId="0">
      <selection activeCell="A7" sqref="A7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131</v>
      </c>
      <c r="B3" s="74">
        <v>812</v>
      </c>
      <c r="C3" s="89" t="s">
        <v>132</v>
      </c>
      <c r="D3" s="69" t="s">
        <v>106</v>
      </c>
      <c r="E3" s="79">
        <v>3002.6</v>
      </c>
      <c r="F3" s="71">
        <v>45659</v>
      </c>
      <c r="G3" s="71"/>
    </row>
    <row r="4" spans="1:7">
      <c r="A4" s="69" t="s">
        <v>120</v>
      </c>
      <c r="B4" s="72" t="s">
        <v>138</v>
      </c>
      <c r="C4" s="70" t="s">
        <v>121</v>
      </c>
      <c r="D4" s="69" t="s">
        <v>90</v>
      </c>
      <c r="E4" s="79">
        <v>19708.5</v>
      </c>
      <c r="F4" s="71">
        <v>45659</v>
      </c>
      <c r="G4" s="71"/>
    </row>
    <row r="5" spans="1:7">
      <c r="A5" s="69" t="s">
        <v>128</v>
      </c>
      <c r="B5" s="74">
        <v>53</v>
      </c>
      <c r="C5" s="70" t="s">
        <v>129</v>
      </c>
      <c r="D5" s="70" t="s">
        <v>90</v>
      </c>
      <c r="E5" s="79">
        <v>20000</v>
      </c>
      <c r="F5" s="71">
        <v>45659</v>
      </c>
      <c r="G5" s="71"/>
    </row>
    <row r="6" spans="1:7">
      <c r="A6" s="69" t="s">
        <v>91</v>
      </c>
      <c r="B6" s="73">
        <v>144</v>
      </c>
      <c r="C6" s="70" t="s">
        <v>92</v>
      </c>
      <c r="D6" s="70" t="s">
        <v>90</v>
      </c>
      <c r="E6" s="79">
        <v>15104.5</v>
      </c>
      <c r="F6" s="71">
        <v>45660</v>
      </c>
      <c r="G6" s="71"/>
    </row>
    <row r="7" spans="1:7">
      <c r="A7" s="69" t="s">
        <v>104</v>
      </c>
      <c r="B7" s="78">
        <v>544</v>
      </c>
      <c r="C7" s="70" t="s">
        <v>105</v>
      </c>
      <c r="D7" s="70" t="s">
        <v>106</v>
      </c>
      <c r="E7" s="79">
        <v>36395.03</v>
      </c>
      <c r="F7" s="71">
        <v>45660</v>
      </c>
      <c r="G7" s="71"/>
    </row>
    <row r="8" spans="1:7">
      <c r="A8" s="69" t="s">
        <v>135</v>
      </c>
      <c r="B8" s="73">
        <v>22</v>
      </c>
      <c r="C8" s="70" t="s">
        <v>136</v>
      </c>
      <c r="D8" s="69" t="s">
        <v>90</v>
      </c>
      <c r="E8" s="79">
        <v>8000</v>
      </c>
      <c r="F8" s="71">
        <v>45660</v>
      </c>
      <c r="G8" s="71"/>
    </row>
    <row r="9" spans="1:7">
      <c r="A9" s="69" t="s">
        <v>103</v>
      </c>
      <c r="B9" s="73">
        <v>8241</v>
      </c>
      <c r="C9" s="69" t="s">
        <v>130</v>
      </c>
      <c r="D9" s="69" t="s">
        <v>90</v>
      </c>
      <c r="E9" s="79">
        <v>18202.5</v>
      </c>
      <c r="F9" s="71">
        <v>45663</v>
      </c>
      <c r="G9" s="71"/>
    </row>
    <row r="10" spans="1:7">
      <c r="A10" s="69" t="s">
        <v>115</v>
      </c>
      <c r="B10" s="74">
        <v>64207</v>
      </c>
      <c r="C10" s="69" t="s">
        <v>116</v>
      </c>
      <c r="D10" s="70" t="s">
        <v>90</v>
      </c>
      <c r="E10" s="88">
        <v>4265.6099999999997</v>
      </c>
      <c r="F10" s="71">
        <v>45663</v>
      </c>
      <c r="G10" s="71"/>
    </row>
    <row r="11" spans="1:7">
      <c r="A11" s="70" t="s">
        <v>101</v>
      </c>
      <c r="B11" s="72" t="s">
        <v>139</v>
      </c>
      <c r="C11" s="70" t="s">
        <v>102</v>
      </c>
      <c r="D11" s="70" t="s">
        <v>90</v>
      </c>
      <c r="E11" s="79">
        <v>22459.08</v>
      </c>
      <c r="F11" s="71">
        <v>45664</v>
      </c>
      <c r="G11" s="71"/>
    </row>
    <row r="12" spans="1:7">
      <c r="A12" s="70" t="s">
        <v>118</v>
      </c>
      <c r="B12" s="72" t="s">
        <v>140</v>
      </c>
      <c r="C12" s="70" t="s">
        <v>100</v>
      </c>
      <c r="D12" s="70" t="s">
        <v>90</v>
      </c>
      <c r="E12" s="79">
        <v>26500</v>
      </c>
      <c r="F12" s="71">
        <v>45665</v>
      </c>
      <c r="G12" s="71"/>
    </row>
    <row r="13" spans="1:7">
      <c r="A13" s="69" t="s">
        <v>126</v>
      </c>
      <c r="B13" s="74">
        <v>48</v>
      </c>
      <c r="C13" s="70" t="s">
        <v>127</v>
      </c>
      <c r="D13" s="70" t="s">
        <v>90</v>
      </c>
      <c r="E13" s="79">
        <v>17500</v>
      </c>
      <c r="F13" s="71">
        <v>45665</v>
      </c>
      <c r="G13" s="71"/>
    </row>
    <row r="14" spans="1:7">
      <c r="A14" s="69" t="s">
        <v>98</v>
      </c>
      <c r="B14" s="74" t="s">
        <v>141</v>
      </c>
      <c r="C14" s="69" t="s">
        <v>142</v>
      </c>
      <c r="D14" s="69" t="s">
        <v>90</v>
      </c>
      <c r="E14" s="79">
        <v>9598.98</v>
      </c>
      <c r="F14" s="71">
        <v>45665</v>
      </c>
      <c r="G14" s="71"/>
    </row>
    <row r="15" spans="1:7">
      <c r="A15" s="70" t="s">
        <v>133</v>
      </c>
      <c r="B15" s="90">
        <v>19922</v>
      </c>
      <c r="C15" s="69" t="s">
        <v>134</v>
      </c>
      <c r="D15" s="69" t="s">
        <v>90</v>
      </c>
      <c r="E15" s="79">
        <v>3378.6</v>
      </c>
      <c r="F15" s="71">
        <v>45667</v>
      </c>
      <c r="G15" s="71"/>
    </row>
    <row r="16" spans="1:7">
      <c r="A16" s="91" t="s">
        <v>143</v>
      </c>
      <c r="B16" s="92">
        <v>17541</v>
      </c>
      <c r="C16" s="93" t="s">
        <v>144</v>
      </c>
      <c r="D16" s="89" t="s">
        <v>90</v>
      </c>
      <c r="E16" s="79">
        <v>645919.28</v>
      </c>
      <c r="F16" s="71">
        <v>45671</v>
      </c>
      <c r="G16" s="71"/>
    </row>
    <row r="17" spans="1:6" ht="16.5">
      <c r="A17" s="96" t="s">
        <v>113</v>
      </c>
      <c r="B17" s="96"/>
      <c r="C17" s="96"/>
      <c r="D17" s="96"/>
      <c r="E17" s="81">
        <f>SUM(E3:E16)</f>
        <v>850034.68</v>
      </c>
      <c r="F17" s="80" t="s">
        <v>114</v>
      </c>
    </row>
    <row r="19" spans="1:6" ht="16.5">
      <c r="A19" s="67" t="s">
        <v>84</v>
      </c>
      <c r="B19" s="67" t="s">
        <v>85</v>
      </c>
      <c r="C19" s="67" t="s">
        <v>86</v>
      </c>
      <c r="D19" s="67" t="s">
        <v>87</v>
      </c>
      <c r="E19" s="68" t="s">
        <v>88</v>
      </c>
      <c r="F19" s="68" t="s">
        <v>89</v>
      </c>
    </row>
    <row r="20" spans="1:6">
      <c r="A20" s="69" t="s">
        <v>119</v>
      </c>
      <c r="B20" s="78">
        <v>1905</v>
      </c>
      <c r="C20" s="70" t="s">
        <v>122</v>
      </c>
      <c r="D20" s="69" t="s">
        <v>90</v>
      </c>
      <c r="E20" s="79">
        <v>20140</v>
      </c>
      <c r="F20" s="71">
        <v>45663</v>
      </c>
    </row>
    <row r="21" spans="1:6">
      <c r="A21" s="69" t="s">
        <v>109</v>
      </c>
      <c r="B21" s="74">
        <v>3052024</v>
      </c>
      <c r="C21" s="70" t="s">
        <v>110</v>
      </c>
      <c r="D21" s="69" t="s">
        <v>90</v>
      </c>
      <c r="E21" s="79">
        <v>6717.28</v>
      </c>
      <c r="F21" s="71">
        <v>45664</v>
      </c>
    </row>
    <row r="22" spans="1:6">
      <c r="A22" s="69" t="s">
        <v>107</v>
      </c>
      <c r="B22" s="73">
        <v>7049509485</v>
      </c>
      <c r="C22" s="69" t="s">
        <v>108</v>
      </c>
      <c r="D22" s="69" t="s">
        <v>90</v>
      </c>
      <c r="E22" s="79">
        <v>181.24</v>
      </c>
      <c r="F22" s="71">
        <v>45670</v>
      </c>
    </row>
    <row r="23" spans="1:6">
      <c r="A23" s="69" t="s">
        <v>111</v>
      </c>
      <c r="B23" s="78">
        <v>39109196</v>
      </c>
      <c r="C23" s="70" t="s">
        <v>112</v>
      </c>
      <c r="D23" s="69" t="s">
        <v>90</v>
      </c>
      <c r="E23" s="88">
        <v>2675.93</v>
      </c>
      <c r="F23" s="71">
        <v>45671</v>
      </c>
    </row>
    <row r="24" spans="1:6" ht="16.5">
      <c r="A24" s="96" t="s">
        <v>113</v>
      </c>
      <c r="B24" s="96"/>
      <c r="C24" s="96"/>
      <c r="D24" s="96"/>
      <c r="E24" s="81">
        <f>SUM(E20:E23)</f>
        <v>29714.45</v>
      </c>
      <c r="F24" s="80" t="s">
        <v>114</v>
      </c>
    </row>
    <row r="26" spans="1:6">
      <c r="A26" s="94" t="s">
        <v>45</v>
      </c>
      <c r="B26" s="94"/>
      <c r="C26" s="94"/>
      <c r="D26" s="94"/>
      <c r="E26" s="94"/>
      <c r="F26" s="94"/>
    </row>
    <row r="28" spans="1:6">
      <c r="A28" s="94" t="s">
        <v>79</v>
      </c>
      <c r="B28" s="94"/>
      <c r="C28" s="94"/>
      <c r="D28" s="94"/>
      <c r="E28" s="94"/>
      <c r="F28" s="94"/>
    </row>
    <row r="29" spans="1:6">
      <c r="A29" s="97" t="s">
        <v>117</v>
      </c>
      <c r="B29" s="97"/>
      <c r="C29" s="97"/>
      <c r="D29" s="97"/>
      <c r="E29" s="97"/>
      <c r="F29" s="97"/>
    </row>
  </sheetData>
  <mergeCells count="5">
    <mergeCell ref="A17:D17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16" zoomScaleNormal="100" workbookViewId="0">
      <selection activeCell="A5" sqref="A5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5" t="s">
        <v>41</v>
      </c>
      <c r="B1" s="95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124</v>
      </c>
      <c r="C2" s="10"/>
      <c r="D2" s="5"/>
      <c r="E2" s="7"/>
    </row>
    <row r="3" spans="2:5" ht="18.75">
      <c r="B3" t="s">
        <v>2</v>
      </c>
      <c r="C3" s="82">
        <v>481635.08</v>
      </c>
      <c r="D3" s="6" t="s">
        <v>125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124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6" t="s">
        <v>93</v>
      </c>
      <c r="C10" s="77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6" t="s">
        <v>94</v>
      </c>
      <c r="C12" s="77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6" t="s">
        <v>95</v>
      </c>
      <c r="C14" s="77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6" t="s">
        <v>96</v>
      </c>
      <c r="C16" s="77" t="e">
        <f>'Serv prestados '!#REF!</f>
        <v>#REF!</v>
      </c>
    </row>
    <row r="17" spans="2:7">
      <c r="B17" s="44" t="s">
        <v>99</v>
      </c>
      <c r="C17" s="75" t="e">
        <f>'Serv prestados '!#REF!</f>
        <v>#REF!</v>
      </c>
      <c r="E17" s="36"/>
    </row>
    <row r="18" spans="2:7" outlineLevel="1">
      <c r="B18" s="76" t="s">
        <v>97</v>
      </c>
      <c r="C18" s="77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7" t="s">
        <v>123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6" t="e">
        <f>E22-'Rateio_RH - 2024 1'!E22</f>
        <v>#REF!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6" t="e">
        <f>E23-'Rateio_RH - 2024 1'!E23</f>
        <v>#REF!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 t="e">
        <f>(C6+C19)*D24</f>
        <v>#REF!</v>
      </c>
      <c r="G24" s="86" t="e">
        <f>E24-'Rateio_RH - 2024 1'!E24</f>
        <v>#REF!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 t="e">
        <f>(C6+C19)*D25</f>
        <v>#REF!</v>
      </c>
      <c r="G25" s="86" t="e">
        <f>E25-'Rateio_RH - 2024 1'!E25</f>
        <v>#REF!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 t="e">
        <f>(C6+C19)*D26</f>
        <v>#REF!</v>
      </c>
      <c r="G26" s="86" t="e">
        <f>E26-'Rateio_RH - 2024 1'!E26</f>
        <v>#REF!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 t="e">
        <f>(C6+C19)*D27</f>
        <v>#REF!</v>
      </c>
      <c r="G27" s="86" t="e">
        <f>E27-'Rateio_RH - 2024 1'!E27</f>
        <v>#REF!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 t="e">
        <f>(C6+C19)*D28</f>
        <v>#REF!</v>
      </c>
      <c r="G28" s="86" t="e">
        <f>E28-'Rateio_RH - 2024 1'!E28</f>
        <v>#REF!</v>
      </c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117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5" t="s">
        <v>45</v>
      </c>
      <c r="C27" s="95"/>
      <c r="D27" s="95"/>
      <c r="E27" s="95"/>
      <c r="G27" s="56"/>
    </row>
    <row r="28" spans="2:7">
      <c r="B28" s="94"/>
      <c r="C28" s="94"/>
      <c r="D28" s="94"/>
      <c r="E28" s="94"/>
    </row>
    <row r="29" spans="2:7">
      <c r="B29" s="94" t="s">
        <v>67</v>
      </c>
      <c r="C29" s="94"/>
      <c r="D29" s="94"/>
      <c r="E29" s="94"/>
    </row>
    <row r="30" spans="2:7">
      <c r="B30" s="94" t="s">
        <v>66</v>
      </c>
      <c r="C30" s="94"/>
      <c r="D30" s="94"/>
      <c r="E30" s="94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4" t="s">
        <v>45</v>
      </c>
      <c r="C24" s="94"/>
      <c r="D24" s="94"/>
      <c r="E24" s="94"/>
    </row>
    <row r="25" spans="2:5">
      <c r="B25" s="94"/>
      <c r="C25" s="94"/>
      <c r="D25" s="94"/>
      <c r="E25" s="94"/>
    </row>
    <row r="26" spans="2:5">
      <c r="B26" s="94" t="s">
        <v>46</v>
      </c>
      <c r="C26" s="94"/>
      <c r="D26" s="94"/>
      <c r="E26" s="94"/>
    </row>
    <row r="27" spans="2:5">
      <c r="B27" s="94" t="s">
        <v>47</v>
      </c>
      <c r="C27" s="94"/>
      <c r="D27" s="94"/>
      <c r="E27" s="94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2025-01-02T21:05:16Z</cp:lastPrinted>
  <dcterms:created xsi:type="dcterms:W3CDTF">2013-11-27T14:40:30Z</dcterms:created>
  <dcterms:modified xsi:type="dcterms:W3CDTF">2025-01-29T13:38:26Z</dcterms:modified>
</cp:coreProperties>
</file>