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3 HDT e CS\"/>
    </mc:Choice>
  </mc:AlternateContent>
  <bookViews>
    <workbookView xWindow="0" yWindow="660" windowWidth="20730" windowHeight="11100" tabRatio="500" firstSheet="3" activeTab="3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3" sheetId="8" r:id="rId4"/>
    <sheet name="Serv prestados " sheetId="9" r:id="rId5"/>
    <sheet name="Estrutura" sheetId="2" r:id="rId6"/>
    <sheet name="Rateio_RH RPA" sheetId="5" state="hidden" r:id="rId7"/>
    <sheet name="Plan1" sheetId="3" state="hidden" r:id="rId8"/>
    <sheet name="Rateio_RH (2)" sheetId="4" state="hidden" r:id="rId9"/>
  </sheets>
  <definedNames>
    <definedName name="_xlnm.Print_Area" localSheetId="3">'Rateio_RH - 2023'!$A$1:$E$32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8" l="1"/>
  <c r="H13" i="9" l="1"/>
  <c r="E19" i="9" l="1"/>
  <c r="C17" i="8" l="1"/>
  <c r="C12" i="8" l="1"/>
  <c r="C10" i="8"/>
  <c r="E29" i="9"/>
  <c r="C16" i="8" l="1"/>
  <c r="C14" i="8"/>
  <c r="C13" i="8" l="1"/>
  <c r="D23" i="8" l="1"/>
  <c r="D24" i="8"/>
  <c r="D25" i="8"/>
  <c r="D26" i="8"/>
  <c r="D27" i="8"/>
  <c r="D28" i="8"/>
  <c r="D22" i="8"/>
  <c r="C18" i="8" l="1"/>
  <c r="C15" i="8" l="1"/>
  <c r="C11" i="8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C20" i="8"/>
  <c r="E23" i="8"/>
  <c r="E24" i="8"/>
  <c r="E25" i="8"/>
  <c r="E26" i="8"/>
  <c r="E27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9" i="5" s="1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8" i="1" l="1"/>
  <c r="C19" i="1" s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</calcChain>
</file>

<file path=xl/comments1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>
  <authors>
    <author>João Marcelo Alves</author>
    <author>Carlos Eduardo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>
  <authors>
    <author>João Marcelo Alves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<sst xmlns="http://schemas.openxmlformats.org/spreadsheetml/2006/main" count="309" uniqueCount="150">
  <si>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</si>
  <si>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</si>
  <si>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</si>
  <si>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</si>
  <si>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</si>
  <si>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</si>
  <si>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</si>
  <si>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</si>
  <si>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</si>
  <si>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</si>
  <si>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</si>
  <si>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</si>
  <si>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</si>
  <si>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</si>
  <si>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</si>
  <si>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</si>
  <si>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</si>
  <si>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</si>
  <si>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</si>
  <si>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</si>
  <si>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</si>
  <si>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</si>
  <si>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</si>
  <si>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</si>
  <si>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</si>
  <si>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</si>
  <si>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</si>
  <si>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</si>
  <si>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</si>
  <si>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</si>
  <si>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</si>
  <si>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</si>
  <si>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</si>
  <si>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</si>
  <si>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</si>
  <si>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</si>
  <si>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</si>
  <si>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</si>
  <si>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</si>
  <si>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</si>
  <si>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</si>
  <si>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</si>
  <si>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</si>
  <si>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</si>
  <si>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</si>
  <si>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</si>
  <si>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</si>
  <si>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</si>
  <si>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</si>
  <si>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</si>
  <si>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</si>
  <si>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</si>
  <si>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</si>
  <si>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</si>
  <si>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</si>
  <si>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</si>
  <si>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</si>
  <si>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</si>
  <si>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</si>
  <si>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</si>
  <si>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</si>
  <si>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</si>
  <si>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</si>
  <si>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</si>
  <si>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</si>
  <si>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</si>
  <si>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</si>
  <si>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</si>
  <si>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</si>
  <si>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</si>
  <si>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</si>
  <si>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</si>
  <si>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</si>
  <si>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</si>
  <si>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</si>
  <si>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</si>
  <si>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</si>
  <si>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</si>
  <si>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</si>
  <si>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</si>
  <si>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</si>
  <si>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</si>
  <si>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</si>
  <si>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</si>
  <si>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</si>
  <si>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</si>
  <si>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</si>
  <si>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</si>
  <si>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</si>
  <si>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</si>
  <si>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</si>
  <si>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</si>
  <si>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</si>
  <si>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Diagnostico Tributário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</si>
  <si>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</si>
  <si>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</si>
  <si>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</si>
  <si>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</si>
  <si>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</si>
  <si>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</si>
  <si>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</si>
  <si>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</si>
  <si>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</si>
  <si>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</si>
  <si>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</si>
  <si>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</si>
  <si>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</si>
  <si>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</si>
  <si>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</si>
  <si>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</si>
  <si>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Serv de gestao ERP soulMV</t>
  </si>
  <si>
    <t>Asst Solution Assessoria em Informatica</t>
  </si>
  <si>
    <t>Serv ERP e SGH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</si>
  <si>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</si>
  <si>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</si>
  <si>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</si>
  <si>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</si>
  <si>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</si>
  <si>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SP</t>
  </si>
  <si>
    <t>Coelba - sala nova - Coronel almerindo 1</t>
  </si>
  <si>
    <t xml:space="preserve">Energia Eletrica Salvador </t>
  </si>
  <si>
    <t>Coelba - sala nova - Coronel almerindo 2</t>
  </si>
  <si>
    <t>ISG - SEDE</t>
  </si>
  <si>
    <t>Aluguel Salvador sala - sala nova - Jose Ferreira</t>
  </si>
  <si>
    <t>Locaweb</t>
  </si>
  <si>
    <t>Provedor Caixa de Email</t>
  </si>
  <si>
    <t>Coelba - sala nova - Coronel almerindo</t>
  </si>
  <si>
    <t>Coelba - sala nova - Coronel almerindo 3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</si>
  <si>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</si>
  <si>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</si>
  <si>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</si>
  <si>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</si>
  <si>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</si>
  <si>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</si>
  <si>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</si>
  <si>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Capital Humano</t>
  </si>
  <si>
    <t>Serv. Esp. Pessoa Jurídica RH/DP</t>
  </si>
  <si>
    <t>Convex Locaçoes</t>
  </si>
  <si>
    <t>locação desktop SP mensalidade</t>
  </si>
  <si>
    <t>Brandao tourinho</t>
  </si>
  <si>
    <t>Serv Juridicos Sede Trabalhistas e Civel</t>
  </si>
  <si>
    <t>CUSTOS PARA RATEIO CORPORATIVO -MAIO 2024</t>
  </si>
  <si>
    <t>53</t>
  </si>
  <si>
    <t>792</t>
  </si>
  <si>
    <t>175</t>
  </si>
  <si>
    <t>Sotware oracle  - 3213</t>
  </si>
  <si>
    <t>Luciana Gatto</t>
  </si>
  <si>
    <t>065</t>
  </si>
  <si>
    <t xml:space="preserve">Serviços de Consultoria Juridica </t>
  </si>
  <si>
    <t>Telefonia Rede coporativa matriz  SSTI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</si>
</sst>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$&quot;\ #,##0;[Red]\-&quot;R$&quot;\ #,##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/>
        <bgColor rgb="FF00B0F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4" fontId="0" fillId="0" borderId="0" xfId="0" applyNumberFormat="1"/>
    <xf numFmtId="1" fontId="13" fillId="3" borderId="0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13" fillId="1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0" t="s">
        <v>45</v>
      </c>
      <c r="C26" s="90"/>
      <c r="D26" s="90"/>
      <c r="E26" s="90"/>
      <c r="G26" s="56"/>
    </row>
    <row r="27" spans="2:7">
      <c r="B27" s="89"/>
      <c r="C27" s="89"/>
      <c r="D27" s="89"/>
      <c r="E27" s="89"/>
    </row>
    <row r="28" spans="2:7">
      <c r="B28" s="89" t="s">
        <v>67</v>
      </c>
      <c r="C28" s="89"/>
      <c r="D28" s="89"/>
      <c r="E28" s="89"/>
    </row>
    <row r="29" spans="2:7">
      <c r="B29" s="89" t="s">
        <v>66</v>
      </c>
      <c r="C29" s="89"/>
      <c r="D29" s="89"/>
      <c r="E29" s="89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0" t="s">
        <v>45</v>
      </c>
      <c r="C27" s="90"/>
      <c r="D27" s="90"/>
      <c r="E27" s="90"/>
      <c r="G27" s="56"/>
    </row>
    <row r="28" spans="2:7">
      <c r="B28" s="89"/>
      <c r="C28" s="89"/>
      <c r="D28" s="89"/>
      <c r="E28" s="89"/>
    </row>
    <row r="29" spans="2:7">
      <c r="B29" s="89" t="s">
        <v>74</v>
      </c>
      <c r="C29" s="89"/>
      <c r="D29" s="89"/>
      <c r="E29" s="89"/>
    </row>
    <row r="30" spans="2:7">
      <c r="B30" s="89" t="s">
        <v>66</v>
      </c>
      <c r="C30" s="89"/>
      <c r="D30" s="89"/>
      <c r="E30" s="89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0" t="s">
        <v>45</v>
      </c>
      <c r="C29" s="90"/>
      <c r="D29" s="90"/>
      <c r="E29" s="90"/>
      <c r="G29" s="56"/>
    </row>
    <row r="30" spans="2:7">
      <c r="B30" s="89"/>
      <c r="C30" s="89"/>
      <c r="D30" s="89"/>
      <c r="E30" s="89"/>
    </row>
    <row r="31" spans="2:7">
      <c r="B31" s="89" t="s">
        <v>79</v>
      </c>
      <c r="C31" s="89"/>
      <c r="D31" s="89"/>
      <c r="E31" s="89"/>
    </row>
    <row r="32" spans="2:7">
      <c r="B32" s="89" t="s">
        <v>80</v>
      </c>
      <c r="C32" s="89"/>
      <c r="D32" s="89"/>
      <c r="E32" s="89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abSelected="1" topLeftCell="A4" zoomScale="130" zoomScaleNormal="130" zoomScalePageLayoutView="150" workbookViewId="0">
      <selection activeCell="E23" sqref="E2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141</v>
      </c>
      <c r="C2" s="10"/>
      <c r="D2" s="5"/>
      <c r="E2" s="7"/>
    </row>
    <row r="3" spans="2:5" ht="18.75">
      <c r="B3" t="s">
        <v>2</v>
      </c>
      <c r="C3" s="84">
        <v>477025.73</v>
      </c>
      <c r="E3" s="7"/>
    </row>
    <row r="4" spans="2:5" ht="18.75">
      <c r="B4" t="s">
        <v>44</v>
      </c>
      <c r="C4" s="1">
        <f>C3*71.96%</f>
        <v>343267.71530799993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820293.44530799985</v>
      </c>
      <c r="E6" s="7"/>
    </row>
    <row r="7" spans="2:5">
      <c r="B7" s="2"/>
      <c r="C7" s="3"/>
    </row>
    <row r="8" spans="2:5" s="4" customFormat="1" ht="18.75">
      <c r="B8" s="9" t="s">
        <v>141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97</v>
      </c>
      <c r="C10" s="78">
        <f>'Serv prestados '!E24</f>
        <v>6717.28</v>
      </c>
    </row>
    <row r="11" spans="2:5">
      <c r="B11" t="s">
        <v>51</v>
      </c>
      <c r="C11" s="36">
        <f>SUM(C12:C12)</f>
        <v>851.27</v>
      </c>
      <c r="D11" s="43"/>
    </row>
    <row r="12" spans="2:5" outlineLevel="1">
      <c r="B12" s="77" t="s">
        <v>98</v>
      </c>
      <c r="C12" s="78">
        <f>'Serv prestados '!E22+'Serv prestados '!E23+'Serv prestados '!E27+'Serv prestados '!E28</f>
        <v>851.27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99</v>
      </c>
      <c r="C14" s="78">
        <f>'Serv prestados '!E25</f>
        <v>20140</v>
      </c>
    </row>
    <row r="15" spans="2:5">
      <c r="B15" t="s">
        <v>13</v>
      </c>
      <c r="C15" s="36">
        <f>SUM(C16)</f>
        <v>2595.77</v>
      </c>
    </row>
    <row r="16" spans="2:5" outlineLevel="1">
      <c r="B16" s="77" t="s">
        <v>100</v>
      </c>
      <c r="C16" s="78">
        <f>'Serv prestados '!E26</f>
        <v>2595.77</v>
      </c>
    </row>
    <row r="17" spans="2:7">
      <c r="B17" s="44" t="s">
        <v>103</v>
      </c>
      <c r="C17" s="76">
        <f>'Serv prestados '!E19</f>
        <v>597003.28</v>
      </c>
      <c r="E17" s="36"/>
    </row>
    <row r="18" spans="2:7" outlineLevel="1">
      <c r="B18" s="77" t="s">
        <v>101</v>
      </c>
      <c r="C18" s="78">
        <f>C17</f>
        <v>597003.28</v>
      </c>
      <c r="E18" s="36"/>
    </row>
    <row r="19" spans="2:7">
      <c r="B19" s="2" t="s">
        <v>3</v>
      </c>
      <c r="C19" s="3">
        <f>C9+C11+C13+C15+C17</f>
        <v>627307.6</v>
      </c>
    </row>
    <row r="20" spans="2:7">
      <c r="B20" s="2" t="s">
        <v>43</v>
      </c>
      <c r="C20" s="1">
        <f>C6+C19</f>
        <v>1447601.0453079999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511</v>
      </c>
      <c r="D22" s="60">
        <f>C22/($C$22+$C$23+$C$26+$C$24+$C$25+$C$27+$C$28)</f>
        <v>0.16688438928804702</v>
      </c>
      <c r="E22" s="66">
        <f>(C6+C19)*D22</f>
        <v>241582.01637896406</v>
      </c>
    </row>
    <row r="23" spans="2:7">
      <c r="B23" s="59" t="s">
        <v>65</v>
      </c>
      <c r="C23" s="42">
        <v>111</v>
      </c>
      <c r="D23" s="60">
        <f t="shared" ref="D23:D28" si="0">C23/($C$22+$C$23+$C$26+$C$24+$C$25+$C$27+$C$28)</f>
        <v>3.6250816459830179E-2</v>
      </c>
      <c r="E23" s="66">
        <f>(C6+C19)*D23</f>
        <v>52476.719800518615</v>
      </c>
    </row>
    <row r="24" spans="2:7">
      <c r="B24" s="62" t="s">
        <v>72</v>
      </c>
      <c r="C24" s="55">
        <v>685</v>
      </c>
      <c r="D24" s="60">
        <f t="shared" si="0"/>
        <v>0.22370999346832135</v>
      </c>
      <c r="E24" s="61">
        <f>(C6+C19)*D24</f>
        <v>323842.82039058785</v>
      </c>
    </row>
    <row r="25" spans="2:7">
      <c r="B25" s="62" t="s">
        <v>77</v>
      </c>
      <c r="C25" s="55">
        <v>134</v>
      </c>
      <c r="D25" s="60">
        <f t="shared" si="0"/>
        <v>4.3762246897452645E-2</v>
      </c>
      <c r="E25" s="61">
        <f>(C6+C19)*D25</f>
        <v>63350.274353779227</v>
      </c>
    </row>
    <row r="26" spans="2:7">
      <c r="B26" s="51" t="s">
        <v>71</v>
      </c>
      <c r="C26" s="55">
        <v>680</v>
      </c>
      <c r="D26" s="60">
        <f t="shared" si="0"/>
        <v>0.22207707380796865</v>
      </c>
      <c r="E26" s="61">
        <f>(C6+C19)*D26</f>
        <v>321479.00418335729</v>
      </c>
    </row>
    <row r="27" spans="2:7">
      <c r="B27" s="62" t="s">
        <v>82</v>
      </c>
      <c r="C27" s="55">
        <v>813</v>
      </c>
      <c r="D27" s="60">
        <f t="shared" si="0"/>
        <v>0.26551273677335074</v>
      </c>
      <c r="E27" s="61">
        <f>(C6+C19)*D27</f>
        <v>384356.51529569039</v>
      </c>
    </row>
    <row r="28" spans="2:7">
      <c r="B28" s="62" t="s">
        <v>83</v>
      </c>
      <c r="C28" s="55">
        <v>128</v>
      </c>
      <c r="D28" s="60">
        <f t="shared" si="0"/>
        <v>4.1802743305029394E-2</v>
      </c>
      <c r="E28" s="61">
        <f>(C6+C19)*D28</f>
        <v>60513.694905102544</v>
      </c>
      <c r="G28" s="2"/>
    </row>
    <row r="29" spans="2:7">
      <c r="B29" s="90" t="s">
        <v>45</v>
      </c>
      <c r="C29" s="90"/>
      <c r="D29" s="90"/>
      <c r="E29" s="90"/>
      <c r="G29" s="56"/>
    </row>
    <row r="30" spans="2:7">
      <c r="B30" s="89"/>
      <c r="C30" s="89"/>
      <c r="D30" s="89"/>
      <c r="E30" s="89"/>
    </row>
    <row r="31" spans="2:7">
      <c r="B31" s="89" t="s">
        <v>79</v>
      </c>
      <c r="C31" s="89"/>
      <c r="D31" s="89"/>
      <c r="E31" s="89"/>
    </row>
    <row r="32" spans="2:7">
      <c r="B32" s="89" t="s">
        <v>132</v>
      </c>
      <c r="C32" s="89"/>
      <c r="D32" s="89"/>
      <c r="E32" s="89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workbookViewId="0">
      <selection activeCell="C26" sqref="C26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8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8">
      <c r="A3" s="70" t="s">
        <v>135</v>
      </c>
      <c r="B3" s="79">
        <v>733</v>
      </c>
      <c r="C3" s="70" t="s">
        <v>136</v>
      </c>
      <c r="D3" s="69" t="s">
        <v>117</v>
      </c>
      <c r="E3" s="80">
        <v>1889.2</v>
      </c>
      <c r="F3" s="71">
        <v>45414</v>
      </c>
      <c r="G3" s="71"/>
    </row>
    <row r="4" spans="1:8">
      <c r="A4" s="69" t="s">
        <v>113</v>
      </c>
      <c r="B4" s="79">
        <v>2</v>
      </c>
      <c r="C4" s="70" t="s">
        <v>114</v>
      </c>
      <c r="D4" s="69" t="s">
        <v>90</v>
      </c>
      <c r="E4" s="80">
        <v>17000</v>
      </c>
      <c r="F4" s="71">
        <v>45415</v>
      </c>
      <c r="G4" s="71"/>
    </row>
    <row r="5" spans="1:8">
      <c r="A5" s="69" t="s">
        <v>146</v>
      </c>
      <c r="B5" s="72" t="s">
        <v>147</v>
      </c>
      <c r="C5" s="70" t="s">
        <v>148</v>
      </c>
      <c r="D5" s="69" t="s">
        <v>90</v>
      </c>
      <c r="E5" s="80">
        <v>19708.5</v>
      </c>
      <c r="F5" s="71">
        <v>45415</v>
      </c>
      <c r="G5" s="71"/>
    </row>
    <row r="6" spans="1:8">
      <c r="A6" s="69" t="s">
        <v>91</v>
      </c>
      <c r="B6" s="73">
        <v>124</v>
      </c>
      <c r="C6" s="69" t="s">
        <v>96</v>
      </c>
      <c r="D6" s="69" t="s">
        <v>90</v>
      </c>
      <c r="E6" s="80">
        <v>15104.5</v>
      </c>
      <c r="F6" s="71">
        <v>45415</v>
      </c>
      <c r="G6" s="71"/>
    </row>
    <row r="7" spans="1:8">
      <c r="A7" s="69" t="s">
        <v>115</v>
      </c>
      <c r="B7" s="79">
        <v>528</v>
      </c>
      <c r="C7" s="70" t="s">
        <v>116</v>
      </c>
      <c r="D7" s="69" t="s">
        <v>117</v>
      </c>
      <c r="E7" s="80">
        <v>36395.03</v>
      </c>
      <c r="F7" s="71">
        <v>45415</v>
      </c>
      <c r="G7" s="71"/>
    </row>
    <row r="8" spans="1:8">
      <c r="A8" s="69" t="s">
        <v>107</v>
      </c>
      <c r="B8" s="72" t="s">
        <v>142</v>
      </c>
      <c r="C8" s="70" t="s">
        <v>108</v>
      </c>
      <c r="D8" s="69" t="s">
        <v>90</v>
      </c>
      <c r="E8" s="80">
        <v>22477.73</v>
      </c>
      <c r="F8" s="71">
        <v>45415</v>
      </c>
      <c r="G8" s="71"/>
    </row>
    <row r="9" spans="1:8" s="44" customFormat="1">
      <c r="A9" s="69" t="s">
        <v>104</v>
      </c>
      <c r="B9" s="75">
        <v>202411</v>
      </c>
      <c r="C9" s="69" t="s">
        <v>105</v>
      </c>
      <c r="D9" s="69" t="s">
        <v>90</v>
      </c>
      <c r="E9" s="80">
        <v>11000</v>
      </c>
      <c r="F9" s="71">
        <v>45418</v>
      </c>
      <c r="G9" s="71"/>
    </row>
    <row r="10" spans="1:8">
      <c r="A10" s="69" t="s">
        <v>133</v>
      </c>
      <c r="B10" s="72" t="s">
        <v>143</v>
      </c>
      <c r="C10" s="70" t="s">
        <v>106</v>
      </c>
      <c r="D10" s="70" t="s">
        <v>90</v>
      </c>
      <c r="E10" s="80">
        <v>26500</v>
      </c>
      <c r="F10" s="71">
        <v>45420</v>
      </c>
      <c r="G10" s="71"/>
    </row>
    <row r="11" spans="1:8">
      <c r="A11" s="69" t="s">
        <v>109</v>
      </c>
      <c r="B11" s="73">
        <v>6335</v>
      </c>
      <c r="C11" s="69" t="s">
        <v>110</v>
      </c>
      <c r="D11" s="69" t="s">
        <v>90</v>
      </c>
      <c r="E11" s="80">
        <v>3457.36</v>
      </c>
      <c r="F11" s="71">
        <v>45420</v>
      </c>
      <c r="G11" s="71"/>
      <c r="H11">
        <v>24</v>
      </c>
    </row>
    <row r="12" spans="1:8">
      <c r="A12" s="69" t="s">
        <v>95</v>
      </c>
      <c r="B12" s="74">
        <v>1240</v>
      </c>
      <c r="C12" s="69" t="s">
        <v>93</v>
      </c>
      <c r="D12" s="70" t="s">
        <v>92</v>
      </c>
      <c r="E12" s="80">
        <v>151620.71</v>
      </c>
      <c r="F12" s="71">
        <v>45420</v>
      </c>
      <c r="G12" s="71"/>
      <c r="H12">
        <v>16</v>
      </c>
    </row>
    <row r="13" spans="1:8">
      <c r="A13" s="69" t="s">
        <v>94</v>
      </c>
      <c r="B13" s="74">
        <v>208</v>
      </c>
      <c r="C13" s="69" t="s">
        <v>93</v>
      </c>
      <c r="D13" s="70" t="s">
        <v>92</v>
      </c>
      <c r="E13" s="80">
        <v>205492.92</v>
      </c>
      <c r="F13" s="71">
        <v>45420</v>
      </c>
      <c r="G13" s="71"/>
      <c r="H13">
        <f>SUM(H11:H12)</f>
        <v>40</v>
      </c>
    </row>
    <row r="14" spans="1:8">
      <c r="A14" s="70" t="s">
        <v>130</v>
      </c>
      <c r="B14" s="85">
        <v>57906</v>
      </c>
      <c r="C14" s="70" t="s">
        <v>131</v>
      </c>
      <c r="D14" s="70" t="s">
        <v>90</v>
      </c>
      <c r="E14" s="80">
        <v>4081.99</v>
      </c>
      <c r="F14" s="71">
        <v>45420</v>
      </c>
      <c r="G14" s="71"/>
    </row>
    <row r="15" spans="1:8">
      <c r="A15" s="69" t="s">
        <v>111</v>
      </c>
      <c r="B15" s="72" t="s">
        <v>144</v>
      </c>
      <c r="C15" s="69" t="s">
        <v>112</v>
      </c>
      <c r="D15" s="70" t="s">
        <v>90</v>
      </c>
      <c r="E15" s="80">
        <v>9385</v>
      </c>
      <c r="F15" s="71">
        <v>45421</v>
      </c>
      <c r="G15" s="71"/>
    </row>
    <row r="16" spans="1:8">
      <c r="A16" s="69" t="s">
        <v>102</v>
      </c>
      <c r="B16" s="74" t="s">
        <v>118</v>
      </c>
      <c r="C16" s="69" t="s">
        <v>145</v>
      </c>
      <c r="D16" s="69" t="s">
        <v>90</v>
      </c>
      <c r="E16" s="80">
        <v>59754.29</v>
      </c>
      <c r="F16" s="71">
        <v>45421</v>
      </c>
      <c r="G16" s="71"/>
    </row>
    <row r="17" spans="1:7">
      <c r="A17" s="70" t="s">
        <v>137</v>
      </c>
      <c r="B17" s="74">
        <v>48347</v>
      </c>
      <c r="C17" s="70" t="s">
        <v>138</v>
      </c>
      <c r="D17" s="70" t="s">
        <v>90</v>
      </c>
      <c r="E17" s="80">
        <v>4408</v>
      </c>
      <c r="F17" s="71">
        <v>45422</v>
      </c>
      <c r="G17" s="71"/>
    </row>
    <row r="18" spans="1:7">
      <c r="A18" s="69" t="s">
        <v>139</v>
      </c>
      <c r="B18" s="74">
        <v>9438</v>
      </c>
      <c r="C18" s="69" t="s">
        <v>140</v>
      </c>
      <c r="D18" s="70" t="s">
        <v>92</v>
      </c>
      <c r="E18" s="88">
        <v>8728.0499999999993</v>
      </c>
      <c r="F18" s="71">
        <v>45428</v>
      </c>
      <c r="G18" s="71"/>
    </row>
    <row r="19" spans="1:7" ht="16.5">
      <c r="A19" s="91" t="s">
        <v>128</v>
      </c>
      <c r="B19" s="91"/>
      <c r="C19" s="91"/>
      <c r="D19" s="91"/>
      <c r="E19" s="82">
        <f>SUM(E3:E18)</f>
        <v>597003.28</v>
      </c>
      <c r="F19" s="81" t="s">
        <v>129</v>
      </c>
    </row>
    <row r="21" spans="1:7" ht="16.5">
      <c r="A21" s="67" t="s">
        <v>84</v>
      </c>
      <c r="B21" s="67" t="s">
        <v>85</v>
      </c>
      <c r="C21" s="67" t="s">
        <v>86</v>
      </c>
      <c r="D21" s="67" t="s">
        <v>87</v>
      </c>
      <c r="E21" s="68" t="s">
        <v>88</v>
      </c>
      <c r="F21" s="68" t="s">
        <v>89</v>
      </c>
    </row>
    <row r="22" spans="1:7">
      <c r="A22" s="69" t="s">
        <v>119</v>
      </c>
      <c r="B22" s="73">
        <v>7045876181</v>
      </c>
      <c r="C22" s="69" t="s">
        <v>120</v>
      </c>
      <c r="D22" s="69" t="s">
        <v>90</v>
      </c>
      <c r="E22" s="80">
        <v>208.22</v>
      </c>
      <c r="F22" s="71">
        <v>45414</v>
      </c>
      <c r="G22" s="71"/>
    </row>
    <row r="23" spans="1:7">
      <c r="A23" s="69" t="s">
        <v>121</v>
      </c>
      <c r="B23" s="73">
        <v>7045882700</v>
      </c>
      <c r="C23" s="69" t="s">
        <v>120</v>
      </c>
      <c r="D23" s="69" t="s">
        <v>90</v>
      </c>
      <c r="E23" s="80">
        <v>60.36</v>
      </c>
      <c r="F23" s="71">
        <v>45414</v>
      </c>
      <c r="G23" s="71"/>
    </row>
    <row r="24" spans="1:7">
      <c r="A24" s="69" t="s">
        <v>122</v>
      </c>
      <c r="B24" s="74">
        <v>3052024</v>
      </c>
      <c r="C24" s="69" t="s">
        <v>123</v>
      </c>
      <c r="D24" s="69" t="s">
        <v>90</v>
      </c>
      <c r="E24" s="80">
        <v>6717.28</v>
      </c>
      <c r="F24" s="71">
        <v>45415</v>
      </c>
      <c r="G24" s="71"/>
    </row>
    <row r="25" spans="1:7">
      <c r="A25" s="69" t="s">
        <v>134</v>
      </c>
      <c r="B25" s="79">
        <v>1449</v>
      </c>
      <c r="C25" s="70" t="s">
        <v>149</v>
      </c>
      <c r="D25" s="69" t="s">
        <v>90</v>
      </c>
      <c r="E25" s="80">
        <v>20140</v>
      </c>
      <c r="F25" s="71">
        <v>45420</v>
      </c>
      <c r="G25" s="71"/>
    </row>
    <row r="26" spans="1:7">
      <c r="A26" s="69" t="s">
        <v>124</v>
      </c>
      <c r="B26" s="79">
        <v>38674832</v>
      </c>
      <c r="C26" s="70" t="s">
        <v>125</v>
      </c>
      <c r="D26" s="69" t="s">
        <v>90</v>
      </c>
      <c r="E26" s="86">
        <v>2595.77</v>
      </c>
      <c r="F26" s="71">
        <v>45425</v>
      </c>
      <c r="G26" s="71"/>
    </row>
    <row r="27" spans="1:7">
      <c r="A27" s="70" t="s">
        <v>126</v>
      </c>
      <c r="B27" s="73">
        <v>7049509485</v>
      </c>
      <c r="C27" s="69" t="s">
        <v>120</v>
      </c>
      <c r="D27" s="69" t="s">
        <v>90</v>
      </c>
      <c r="E27" s="83">
        <v>365.73</v>
      </c>
      <c r="F27" s="71">
        <v>45425</v>
      </c>
      <c r="G27" s="71"/>
    </row>
    <row r="28" spans="1:7">
      <c r="A28" s="70" t="s">
        <v>127</v>
      </c>
      <c r="B28" s="73">
        <v>7049469491</v>
      </c>
      <c r="C28" s="69" t="s">
        <v>120</v>
      </c>
      <c r="D28" s="69" t="s">
        <v>90</v>
      </c>
      <c r="E28" s="83">
        <v>216.96</v>
      </c>
      <c r="F28" s="71">
        <v>45425</v>
      </c>
      <c r="G28" s="71"/>
    </row>
    <row r="29" spans="1:7" ht="16.5">
      <c r="A29" s="91" t="s">
        <v>128</v>
      </c>
      <c r="B29" s="91"/>
      <c r="C29" s="91"/>
      <c r="D29" s="91"/>
      <c r="E29" s="82">
        <f>SUM(E22:E28)</f>
        <v>30304.32</v>
      </c>
      <c r="F29" s="81" t="s">
        <v>129</v>
      </c>
    </row>
    <row r="32" spans="1:7">
      <c r="A32" s="89" t="s">
        <v>45</v>
      </c>
      <c r="B32" s="89"/>
      <c r="C32" s="89"/>
      <c r="D32" s="89"/>
      <c r="E32" s="89"/>
      <c r="F32" s="89"/>
    </row>
    <row r="34" spans="1:6">
      <c r="A34" s="89" t="s">
        <v>79</v>
      </c>
      <c r="B34" s="89"/>
      <c r="C34" s="89"/>
      <c r="D34" s="89"/>
      <c r="E34" s="89"/>
      <c r="F34" s="89"/>
    </row>
    <row r="35" spans="1:6">
      <c r="A35" s="92" t="s">
        <v>132</v>
      </c>
      <c r="B35" s="92"/>
      <c r="C35" s="92"/>
      <c r="D35" s="92"/>
      <c r="E35" s="92"/>
      <c r="F35" s="92"/>
    </row>
  </sheetData>
  <mergeCells count="5">
    <mergeCell ref="A19:D19"/>
    <mergeCell ref="A29:D29"/>
    <mergeCell ref="A32:F32"/>
    <mergeCell ref="A34:F34"/>
    <mergeCell ref="A35:F35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A32" sqref="A32:A33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0" t="s">
        <v>41</v>
      </c>
      <c r="B1" s="90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7" t="s">
        <v>79</v>
      </c>
    </row>
    <row r="33" spans="1:1">
      <c r="A33" s="87" t="s">
        <v>132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0" t="s">
        <v>45</v>
      </c>
      <c r="C27" s="90"/>
      <c r="D27" s="90"/>
      <c r="E27" s="90"/>
      <c r="G27" s="56"/>
    </row>
    <row r="28" spans="2:7">
      <c r="B28" s="89"/>
      <c r="C28" s="89"/>
      <c r="D28" s="89"/>
      <c r="E28" s="89"/>
    </row>
    <row r="29" spans="2:7">
      <c r="B29" s="89" t="s">
        <v>67</v>
      </c>
      <c r="C29" s="89"/>
      <c r="D29" s="89"/>
      <c r="E29" s="89"/>
    </row>
    <row r="30" spans="2:7">
      <c r="B30" s="89" t="s">
        <v>66</v>
      </c>
      <c r="C30" s="89"/>
      <c r="D30" s="89"/>
      <c r="E30" s="89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7"/>
  <sheetViews>
    <sheetView showGridLines="0" topLeftCell="A11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89" t="s">
        <v>45</v>
      </c>
      <c r="C24" s="89"/>
      <c r="D24" s="89"/>
      <c r="E24" s="89"/>
    </row>
    <row r="25" spans="2:5">
      <c r="B25" s="89"/>
      <c r="C25" s="89"/>
      <c r="D25" s="89"/>
      <c r="E25" s="89"/>
    </row>
    <row r="26" spans="2:5">
      <c r="B26" s="89" t="s">
        <v>46</v>
      </c>
      <c r="C26" s="89"/>
      <c r="D26" s="89"/>
      <c r="E26" s="89"/>
    </row>
    <row r="27" spans="2:5">
      <c r="B27" s="89" t="s">
        <v>47</v>
      </c>
      <c r="C27" s="89"/>
      <c r="D27" s="89"/>
      <c r="E27" s="89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Rateio_RH</vt:lpstr>
      <vt:lpstr>Rateio_RH - 2018</vt:lpstr>
      <vt:lpstr>Rateio_RH - 2020 sem</vt:lpstr>
      <vt:lpstr>Rateio_RH - 2023</vt:lpstr>
      <vt:lpstr>Serv prestados </vt:lpstr>
      <vt:lpstr>Estrutura</vt:lpstr>
      <vt:lpstr>Rateio_RH RPA</vt:lpstr>
      <vt:lpstr>Plan1</vt:lpstr>
      <vt:lpstr>Rateio_RH (2)</vt:lpstr>
      <vt:lpstr>'Rateio_RH - 2023'!Area_de_impressao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Eduardo</cp:lastModifiedBy>
  <cp:lastPrinted>2024-06-03T12:09:03Z</cp:lastPrinted>
  <dcterms:created xsi:type="dcterms:W3CDTF">2013-11-27T14:40:30Z</dcterms:created>
  <dcterms:modified xsi:type="dcterms:W3CDTF">2024-06-03T12:15:23Z</dcterms:modified>
</cp:coreProperties>
</file>