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C4CF95E5-4274-4462-A238-067631A915A0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5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Estrutura!$A$1:$B$34</definedName>
    <definedName name="_xlnm.Print_Area" localSheetId="5">'Rateio_RH - 2024'!$A$1:$E$32</definedName>
    <definedName name="_xlnm.Print_Area" localSheetId="3">'Rateio_RH - 2025 1'!$A$1:$E$32</definedName>
    <definedName name="_xlnm.Print_Area" localSheetId="4">'Serv prestados '!$A$1:$F$31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9" l="1"/>
  <c r="E15" i="9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4" i="8"/>
  <c r="C19" i="10" l="1"/>
  <c r="C20" i="10" s="1"/>
  <c r="C6" i="8"/>
  <c r="C10" i="8" l="1"/>
  <c r="C9" i="8" s="1"/>
  <c r="B4" i="2" l="1"/>
  <c r="C11" i="8" l="1"/>
  <c r="C17" i="8" l="1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<sst xmlns="http://schemas.openxmlformats.org/spreadsheetml/2006/main" count="325" uniqueCount="138">
  <si>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</si>
  <si>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</si>
  <si>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</si>
  <si>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</si>
  <si>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</si>
  <si>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</si>
  <si>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</si>
  <si>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</si>
  <si>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</si>
  <si>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</si>
  <si>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</si>
  <si>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</si>
  <si>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</si>
  <si>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</si>
  <si>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</si>
  <si>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</si>
  <si>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</si>
  <si>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</si>
  <si>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</si>
  <si>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</si>
  <si>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</si>
  <si>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</si>
  <si>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</si>
  <si>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</si>
  <si>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</si>
  <si>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</si>
  <si>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</si>
  <si>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</si>
  <si>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</si>
  <si>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</si>
  <si>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</si>
  <si>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</si>
  <si>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</si>
  <si>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</si>
  <si>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</si>
  <si>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</si>
  <si>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</si>
  <si>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</si>
  <si>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</si>
  <si>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</si>
  <si>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</si>
  <si>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</si>
  <si>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</si>
  <si>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</si>
  <si>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</si>
  <si>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</si>
  <si>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</si>
  <si>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</si>
  <si>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</si>
  <si>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</si>
  <si>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</si>
  <si>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</si>
  <si>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</si>
  <si>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</si>
  <si>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</si>
  <si>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</si>
  <si>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</si>
  <si>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</si>
  <si>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</si>
  <si>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</si>
  <si>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</si>
  <si>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</si>
  <si>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</si>
  <si>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</si>
  <si>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</si>
  <si>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</si>
  <si>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</si>
  <si>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</si>
  <si>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</si>
  <si>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</si>
  <si>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</si>
  <si>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</si>
  <si>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</si>
  <si>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</si>
  <si>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</si>
  <si>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</si>
  <si>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</si>
  <si>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</si>
  <si>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</si>
  <si>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</si>
  <si>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</si>
  <si>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</si>
  <si>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</si>
  <si>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</si>
  <si>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</si>
  <si>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</si>
  <si>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</si>
  <si>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</si>
  <si>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</si>
  <si>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</si>
  <si>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</si>
  <si>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</si>
  <si>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</si>
  <si>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</si>
  <si>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</si>
  <si>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</si>
  <si>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</si>
  <si>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</si>
  <si>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</si>
  <si>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</si>
  <si>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</si>
  <si>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</si>
  <si>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</si>
  <si>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</si>
  <si>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</si>
  <si>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</si>
  <si>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</si>
  <si>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</si>
  <si>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</si>
  <si>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</si>
  <si>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</si>
  <si>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</si>
  <si>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</si>
  <si>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</si>
  <si>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</si>
  <si>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</si>
  <si>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</si>
  <si>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</si>
  <si>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</si>
  <si>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</si>
  <si>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</si>
  <si>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</si>
  <si>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</si>
  <si>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</si>
  <si>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</si>
  <si>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</si>
  <si>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</si>
  <si>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</si>
  <si>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Oficina da Imagem</t>
  </si>
  <si>
    <t xml:space="preserve">Serviços de Assessoria Comunicação </t>
  </si>
  <si>
    <t>VANESSA OLIVEIRA SENA</t>
  </si>
  <si>
    <t xml:space="preserve">Elaboração de Material Tecnico </t>
  </si>
  <si>
    <t>8-12.</t>
  </si>
  <si>
    <t>CUSTOS PARA RATEIO CORPORATIVO -ABRIL 2025</t>
  </si>
  <si>
    <t>CUSTOS PARA RATEIO CORPORATIVO -MAIO 2025</t>
  </si>
  <si>
    <t>823</t>
  </si>
  <si>
    <t>82</t>
  </si>
  <si>
    <t>Sotware oracle  - 4716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</si>
</sst>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3" t="s">
        <v>45</v>
      </c>
      <c r="C26" s="93"/>
      <c r="D26" s="93"/>
      <c r="E26" s="93"/>
      <c r="G26" s="56"/>
    </row>
    <row r="27" spans="2:7">
      <c r="B27" s="92"/>
      <c r="C27" s="92"/>
      <c r="D27" s="92"/>
      <c r="E27" s="92"/>
    </row>
    <row r="28" spans="2:7">
      <c r="B28" s="92" t="s">
        <v>67</v>
      </c>
      <c r="C28" s="92"/>
      <c r="D28" s="92"/>
      <c r="E28" s="92"/>
    </row>
    <row r="29" spans="2:7">
      <c r="B29" s="92" t="s">
        <v>66</v>
      </c>
      <c r="C29" s="92"/>
      <c r="D29" s="92"/>
      <c r="E29" s="92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2" t="s">
        <v>45</v>
      </c>
      <c r="C24" s="92"/>
      <c r="D24" s="92"/>
      <c r="E24" s="92"/>
    </row>
    <row r="25" spans="2:5">
      <c r="B25" s="92"/>
      <c r="C25" s="92"/>
      <c r="D25" s="92"/>
      <c r="E25" s="92"/>
    </row>
    <row r="26" spans="2:5">
      <c r="B26" s="92" t="s">
        <v>46</v>
      </c>
      <c r="C26" s="92"/>
      <c r="D26" s="92"/>
      <c r="E26" s="92"/>
    </row>
    <row r="27" spans="2:5">
      <c r="B27" s="92" t="s">
        <v>47</v>
      </c>
      <c r="C27" s="92"/>
      <c r="D27" s="92"/>
      <c r="E27" s="92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74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80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zoomScale="130" zoomScaleNormal="130" zoomScalePageLayoutView="150" workbookViewId="0">
      <selection activeCell="E14" sqref="E1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134</v>
      </c>
      <c r="C2" s="10"/>
      <c r="D2" s="5"/>
      <c r="E2" s="7"/>
    </row>
    <row r="3" spans="2:5" ht="18.75">
      <c r="B3" t="s">
        <v>2</v>
      </c>
      <c r="C3" s="82">
        <v>795677.11</v>
      </c>
      <c r="E3" s="7"/>
    </row>
    <row r="4" spans="2:5" ht="18.75">
      <c r="B4" t="s">
        <v>127</v>
      </c>
      <c r="C4" s="1">
        <f>C3*37.05%</f>
        <v>294798.36925499997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1090475.4792549999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-MAIO 2025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'!E18</f>
        <v>6717.28</v>
      </c>
    </row>
    <row r="11" spans="2:5">
      <c r="B11" t="s">
        <v>51</v>
      </c>
      <c r="C11" s="36">
        <f>SUM(C12:C12)</f>
        <v>1045.08</v>
      </c>
      <c r="D11" s="43"/>
    </row>
    <row r="12" spans="2:5" outlineLevel="1">
      <c r="B12" s="76" t="s">
        <v>92</v>
      </c>
      <c r="C12" s="77">
        <f>'Serv prestados '!E21+'Serv prestados '!E22+'Serv prestados '!E23+'Serv prestados '!E24</f>
        <v>1045.08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'!E19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'!E20</f>
        <v>2819.21</v>
      </c>
    </row>
    <row r="17" spans="2:7">
      <c r="B17" s="44" t="s">
        <v>97</v>
      </c>
      <c r="C17" s="75">
        <f>'Serv prestados '!E15</f>
        <v>164768.07999999999</v>
      </c>
      <c r="E17" s="36"/>
    </row>
    <row r="18" spans="2:7" outlineLevel="1">
      <c r="B18" s="76" t="s">
        <v>95</v>
      </c>
      <c r="C18" s="77">
        <f>C17</f>
        <v>164768.07999999999</v>
      </c>
      <c r="E18" s="36"/>
    </row>
    <row r="19" spans="2:7">
      <c r="B19" s="2" t="s">
        <v>3</v>
      </c>
      <c r="C19" s="3">
        <f>C9+C11+C13+C15+C17</f>
        <v>195489.65</v>
      </c>
    </row>
    <row r="20" spans="2:7">
      <c r="B20" s="2" t="s">
        <v>43</v>
      </c>
      <c r="C20" s="1">
        <f>C6+C19</f>
        <v>1285965.1292549998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505</v>
      </c>
      <c r="D22" s="60">
        <f>C22/($C$22+$C$23+$C$26+$C$24+$C$25+$C$27+$C$28)</f>
        <v>0.15326251896813353</v>
      </c>
      <c r="E22" s="66">
        <f>(C6+C19)*D22</f>
        <v>197090.25501480271</v>
      </c>
    </row>
    <row r="23" spans="2:7">
      <c r="B23" s="59" t="s">
        <v>65</v>
      </c>
      <c r="C23" s="42">
        <v>119</v>
      </c>
      <c r="D23" s="60">
        <f t="shared" ref="D23:D28" si="0">C23/($C$22+$C$23+$C$26+$C$24+$C$25+$C$27+$C$28)</f>
        <v>3.6115326251896812E-2</v>
      </c>
      <c r="E23" s="66">
        <f>(C6+C19)*D23</f>
        <v>46443.05019160697</v>
      </c>
    </row>
    <row r="24" spans="2:7">
      <c r="B24" s="62" t="s">
        <v>72</v>
      </c>
      <c r="C24" s="55">
        <v>704</v>
      </c>
      <c r="D24" s="60">
        <f t="shared" si="0"/>
        <v>0.21365705614567526</v>
      </c>
      <c r="E24" s="61">
        <f>(C6+C19)*D24</f>
        <v>274755.52382261603</v>
      </c>
    </row>
    <row r="25" spans="2:7">
      <c r="B25" s="62" t="s">
        <v>77</v>
      </c>
      <c r="C25" s="55">
        <v>141</v>
      </c>
      <c r="D25" s="60">
        <f t="shared" si="0"/>
        <v>4.2792109256449162E-2</v>
      </c>
      <c r="E25" s="61">
        <f>(C6+C19)*D25</f>
        <v>55029.160311063722</v>
      </c>
    </row>
    <row r="26" spans="2:7">
      <c r="B26" s="51" t="s">
        <v>71</v>
      </c>
      <c r="C26" s="55">
        <v>694</v>
      </c>
      <c r="D26" s="60">
        <f t="shared" si="0"/>
        <v>0.21062215477996965</v>
      </c>
      <c r="E26" s="61">
        <f>(C6+C19)*D26</f>
        <v>270852.74649559025</v>
      </c>
    </row>
    <row r="27" spans="2:7">
      <c r="B27" s="62" t="s">
        <v>82</v>
      </c>
      <c r="C27" s="55">
        <v>1013</v>
      </c>
      <c r="D27" s="60">
        <f t="shared" si="0"/>
        <v>0.30743550834597877</v>
      </c>
      <c r="E27" s="61">
        <f>(C6+C19)*D27</f>
        <v>395351.34322771314</v>
      </c>
    </row>
    <row r="28" spans="2:7">
      <c r="B28" s="62" t="s">
        <v>83</v>
      </c>
      <c r="C28" s="55">
        <v>119</v>
      </c>
      <c r="D28" s="60">
        <f t="shared" si="0"/>
        <v>3.6115326251896812E-2</v>
      </c>
      <c r="E28" s="61">
        <f>(C6+C19)*D28</f>
        <v>46443.05019160697</v>
      </c>
      <c r="G28" s="2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0"/>
  <sheetViews>
    <sheetView workbookViewId="0">
      <selection activeCell="A9" sqref="A9:A13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70" t="s">
        <v>116</v>
      </c>
      <c r="B3" s="72" t="s">
        <v>135</v>
      </c>
      <c r="C3" s="70" t="s">
        <v>98</v>
      </c>
      <c r="D3" s="70" t="s">
        <v>90</v>
      </c>
      <c r="E3" s="79">
        <v>26500</v>
      </c>
      <c r="F3" s="71">
        <v>45779</v>
      </c>
      <c r="G3" s="71"/>
    </row>
    <row r="4" spans="1:7">
      <c r="A4" s="89" t="s">
        <v>121</v>
      </c>
      <c r="B4" s="74">
        <v>851</v>
      </c>
      <c r="C4" s="89" t="s">
        <v>122</v>
      </c>
      <c r="D4" s="69" t="s">
        <v>104</v>
      </c>
      <c r="E4" s="88">
        <v>2504.64</v>
      </c>
      <c r="F4" s="71">
        <v>45779</v>
      </c>
      <c r="G4" s="71"/>
    </row>
    <row r="5" spans="1:7">
      <c r="A5" s="89" t="s">
        <v>121</v>
      </c>
      <c r="B5" s="74">
        <v>852</v>
      </c>
      <c r="C5" s="89" t="s">
        <v>122</v>
      </c>
      <c r="D5" s="69" t="s">
        <v>104</v>
      </c>
      <c r="E5" s="88">
        <v>8000</v>
      </c>
      <c r="F5" s="71">
        <v>45779</v>
      </c>
      <c r="G5" s="71"/>
    </row>
    <row r="6" spans="1:7">
      <c r="A6" s="70" t="s">
        <v>123</v>
      </c>
      <c r="B6" s="90">
        <v>23331</v>
      </c>
      <c r="C6" s="69" t="s">
        <v>124</v>
      </c>
      <c r="D6" s="69" t="s">
        <v>90</v>
      </c>
      <c r="E6" s="79">
        <v>3668.57</v>
      </c>
      <c r="F6" s="71">
        <v>45779</v>
      </c>
      <c r="G6" s="71"/>
    </row>
    <row r="7" spans="1:7">
      <c r="A7" s="70" t="s">
        <v>99</v>
      </c>
      <c r="B7" s="72" t="s">
        <v>136</v>
      </c>
      <c r="C7" s="70" t="s">
        <v>100</v>
      </c>
      <c r="D7" s="70" t="s">
        <v>90</v>
      </c>
      <c r="E7" s="79">
        <v>26125.25</v>
      </c>
      <c r="F7" s="71">
        <v>45779</v>
      </c>
      <c r="G7" s="71"/>
    </row>
    <row r="8" spans="1:7">
      <c r="A8" s="69" t="s">
        <v>125</v>
      </c>
      <c r="B8" s="73">
        <v>30</v>
      </c>
      <c r="C8" s="70" t="s">
        <v>126</v>
      </c>
      <c r="D8" s="69" t="s">
        <v>90</v>
      </c>
      <c r="E8" s="79">
        <v>8000</v>
      </c>
      <c r="F8" s="71">
        <v>45779</v>
      </c>
      <c r="G8" s="71"/>
    </row>
    <row r="9" spans="1:7">
      <c r="A9" s="69" t="s">
        <v>101</v>
      </c>
      <c r="B9" s="73">
        <v>9427</v>
      </c>
      <c r="C9" s="69" t="s">
        <v>120</v>
      </c>
      <c r="D9" s="69" t="s">
        <v>90</v>
      </c>
      <c r="E9" s="79">
        <v>19710</v>
      </c>
      <c r="F9" s="71">
        <v>45783</v>
      </c>
      <c r="G9" s="71"/>
    </row>
    <row r="10" spans="1:7">
      <c r="A10" s="69" t="s">
        <v>113</v>
      </c>
      <c r="B10" s="74">
        <v>69099</v>
      </c>
      <c r="C10" s="69" t="s">
        <v>114</v>
      </c>
      <c r="D10" s="70" t="s">
        <v>90</v>
      </c>
      <c r="E10" s="79">
        <v>4265.6099999999997</v>
      </c>
      <c r="F10" s="71">
        <v>45783</v>
      </c>
      <c r="G10" s="71"/>
    </row>
    <row r="11" spans="1:7">
      <c r="A11" s="69" t="s">
        <v>102</v>
      </c>
      <c r="B11" s="78">
        <v>553</v>
      </c>
      <c r="C11" s="70" t="s">
        <v>103</v>
      </c>
      <c r="D11" s="69" t="s">
        <v>104</v>
      </c>
      <c r="E11" s="79">
        <v>36395.03</v>
      </c>
      <c r="F11" s="71">
        <v>45783</v>
      </c>
      <c r="G11" s="71"/>
    </row>
    <row r="12" spans="1:7">
      <c r="A12" s="69" t="s">
        <v>128</v>
      </c>
      <c r="B12" s="91">
        <v>20259</v>
      </c>
      <c r="C12" s="70" t="s">
        <v>129</v>
      </c>
      <c r="D12" s="69" t="s">
        <v>90</v>
      </c>
      <c r="E12" s="79">
        <v>11000</v>
      </c>
      <c r="F12" s="71">
        <v>45783</v>
      </c>
      <c r="G12" s="71"/>
    </row>
    <row r="13" spans="1:7">
      <c r="A13" s="70" t="s">
        <v>130</v>
      </c>
      <c r="B13" s="78">
        <v>12</v>
      </c>
      <c r="C13" s="69" t="s">
        <v>131</v>
      </c>
      <c r="D13" s="70" t="s">
        <v>90</v>
      </c>
      <c r="E13" s="79">
        <v>9000</v>
      </c>
      <c r="F13" s="71">
        <v>45783</v>
      </c>
      <c r="G13" s="71"/>
    </row>
    <row r="14" spans="1:7">
      <c r="A14" s="69" t="s">
        <v>96</v>
      </c>
      <c r="B14" s="74" t="s">
        <v>132</v>
      </c>
      <c r="C14" s="69" t="s">
        <v>137</v>
      </c>
      <c r="D14" s="69" t="s">
        <v>90</v>
      </c>
      <c r="E14" s="79">
        <v>9598.98</v>
      </c>
      <c r="F14" s="71">
        <v>45785</v>
      </c>
      <c r="G14" s="71"/>
    </row>
    <row r="15" spans="1:7" ht="16.5">
      <c r="A15" s="94" t="s">
        <v>111</v>
      </c>
      <c r="B15" s="94"/>
      <c r="C15" s="94"/>
      <c r="D15" s="94"/>
      <c r="E15" s="81">
        <f>SUM(E3:E14)</f>
        <v>164768.07999999999</v>
      </c>
      <c r="F15" s="80"/>
    </row>
    <row r="17" spans="1:7" ht="16.5">
      <c r="A17" s="67" t="s">
        <v>84</v>
      </c>
      <c r="B17" s="67" t="s">
        <v>85</v>
      </c>
      <c r="C17" s="67" t="s">
        <v>86</v>
      </c>
      <c r="D17" s="67" t="s">
        <v>87</v>
      </c>
      <c r="E17" s="68" t="s">
        <v>88</v>
      </c>
      <c r="F17" s="68" t="s">
        <v>89</v>
      </c>
    </row>
    <row r="18" spans="1:7">
      <c r="A18" s="69" t="s">
        <v>107</v>
      </c>
      <c r="B18" s="74">
        <v>3052024</v>
      </c>
      <c r="C18" s="70" t="s">
        <v>108</v>
      </c>
      <c r="D18" s="69" t="s">
        <v>90</v>
      </c>
      <c r="E18" s="79">
        <v>6717.28</v>
      </c>
      <c r="F18" s="71">
        <v>45783</v>
      </c>
      <c r="G18" s="71"/>
    </row>
    <row r="19" spans="1:7">
      <c r="A19" s="69" t="s">
        <v>117</v>
      </c>
      <c r="B19" s="78">
        <v>2121</v>
      </c>
      <c r="C19" s="70" t="s">
        <v>118</v>
      </c>
      <c r="D19" s="69" t="s">
        <v>90</v>
      </c>
      <c r="E19" s="79">
        <v>20140</v>
      </c>
      <c r="F19" s="71">
        <v>45783</v>
      </c>
      <c r="G19" s="71"/>
    </row>
    <row r="20" spans="1:7">
      <c r="A20" s="69" t="s">
        <v>109</v>
      </c>
      <c r="B20" s="78">
        <v>39109196</v>
      </c>
      <c r="C20" s="70" t="s">
        <v>110</v>
      </c>
      <c r="D20" s="69" t="s">
        <v>90</v>
      </c>
      <c r="E20" s="88">
        <v>2819.21</v>
      </c>
      <c r="F20" s="71">
        <v>45783</v>
      </c>
      <c r="G20" s="71"/>
    </row>
    <row r="21" spans="1:7">
      <c r="A21" s="69" t="s">
        <v>105</v>
      </c>
      <c r="B21" s="74">
        <v>7084546555</v>
      </c>
      <c r="C21" s="69" t="s">
        <v>106</v>
      </c>
      <c r="D21" s="70" t="s">
        <v>90</v>
      </c>
      <c r="E21" s="79">
        <v>108.71</v>
      </c>
      <c r="F21" s="71">
        <v>45791</v>
      </c>
      <c r="G21" s="71"/>
    </row>
    <row r="22" spans="1:7">
      <c r="A22" s="69" t="s">
        <v>105</v>
      </c>
      <c r="B22" s="74">
        <v>7087899203</v>
      </c>
      <c r="C22" s="69" t="s">
        <v>106</v>
      </c>
      <c r="D22" s="69" t="s">
        <v>90</v>
      </c>
      <c r="E22" s="79">
        <v>168.55</v>
      </c>
      <c r="F22" s="71">
        <v>45791</v>
      </c>
      <c r="G22" s="71"/>
    </row>
    <row r="23" spans="1:7">
      <c r="A23" s="70" t="s">
        <v>105</v>
      </c>
      <c r="B23" s="72">
        <v>7049469491</v>
      </c>
      <c r="C23" s="69" t="s">
        <v>106</v>
      </c>
      <c r="D23" s="69" t="s">
        <v>90</v>
      </c>
      <c r="E23" s="79">
        <v>421.75</v>
      </c>
      <c r="F23" s="71">
        <v>45791</v>
      </c>
      <c r="G23" s="71"/>
    </row>
    <row r="24" spans="1:7">
      <c r="A24" s="69" t="s">
        <v>105</v>
      </c>
      <c r="B24" s="72">
        <v>7049509485</v>
      </c>
      <c r="C24" s="69" t="s">
        <v>106</v>
      </c>
      <c r="D24" s="70" t="s">
        <v>90</v>
      </c>
      <c r="E24" s="79">
        <v>346.07</v>
      </c>
      <c r="F24" s="71">
        <v>45791</v>
      </c>
      <c r="G24" s="71"/>
    </row>
    <row r="25" spans="1:7" ht="16.5">
      <c r="A25" s="94" t="s">
        <v>111</v>
      </c>
      <c r="B25" s="94"/>
      <c r="C25" s="94"/>
      <c r="D25" s="94"/>
      <c r="E25" s="81">
        <f>SUM(E18:E24)</f>
        <v>30721.569999999996</v>
      </c>
      <c r="F25" s="80" t="s">
        <v>112</v>
      </c>
    </row>
    <row r="27" spans="1:7">
      <c r="A27" s="92" t="s">
        <v>45</v>
      </c>
      <c r="B27" s="92"/>
      <c r="C27" s="92"/>
      <c r="D27" s="92"/>
      <c r="E27" s="92"/>
      <c r="F27" s="92"/>
    </row>
    <row r="29" spans="1:7">
      <c r="A29" s="92" t="s">
        <v>79</v>
      </c>
      <c r="B29" s="92"/>
      <c r="C29" s="92"/>
      <c r="D29" s="92"/>
      <c r="E29" s="92"/>
      <c r="F29" s="92"/>
    </row>
    <row r="30" spans="1:7">
      <c r="A30" s="95" t="s">
        <v>115</v>
      </c>
      <c r="B30" s="95"/>
      <c r="C30" s="95"/>
      <c r="D30" s="95"/>
      <c r="E30" s="95"/>
      <c r="F30" s="95"/>
    </row>
  </sheetData>
  <mergeCells count="5">
    <mergeCell ref="A15:D15"/>
    <mergeCell ref="A27:F27"/>
    <mergeCell ref="A29:F29"/>
    <mergeCell ref="A30:F30"/>
    <mergeCell ref="A25:D25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133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127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133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'!E18</f>
        <v>6717.28</v>
      </c>
    </row>
    <row r="11" spans="2:5">
      <c r="B11" t="s">
        <v>51</v>
      </c>
      <c r="C11" s="36">
        <f>SUM(C12:C12)</f>
        <v>1045.08</v>
      </c>
      <c r="D11" s="43"/>
    </row>
    <row r="12" spans="2:5" outlineLevel="1">
      <c r="B12" s="76" t="s">
        <v>92</v>
      </c>
      <c r="C12" s="77">
        <f>'Serv prestados '!E21+'Serv prestados '!E22+'Serv prestados '!E23+'Serv prestados '!E24</f>
        <v>1045.08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'!E19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'!E20</f>
        <v>2819.21</v>
      </c>
    </row>
    <row r="17" spans="2:7">
      <c r="B17" s="44" t="s">
        <v>97</v>
      </c>
      <c r="C17" s="75">
        <f>'Serv prestados '!E15</f>
        <v>164768.07999999999</v>
      </c>
      <c r="E17" s="36"/>
    </row>
    <row r="18" spans="2:7" outlineLevel="1">
      <c r="B18" s="76" t="s">
        <v>95</v>
      </c>
      <c r="C18" s="77">
        <f>C17</f>
        <v>164768.07999999999</v>
      </c>
      <c r="E18" s="36"/>
    </row>
    <row r="19" spans="2:7">
      <c r="B19" s="2" t="s">
        <v>3</v>
      </c>
      <c r="C19" s="3">
        <f>C9+C11+C13+C15+C17</f>
        <v>195489.65</v>
      </c>
    </row>
    <row r="20" spans="2:7">
      <c r="B20" s="2" t="s">
        <v>43</v>
      </c>
      <c r="C20" s="1">
        <f>C6+C19</f>
        <v>1406742.6208499998</v>
      </c>
    </row>
    <row r="21" spans="2:7" ht="18.75">
      <c r="B21" s="87" t="s">
        <v>119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>
        <f>(C6+C19)*D22</f>
        <v>264993.23070669721</v>
      </c>
      <c r="G22" s="86">
        <f>E22-'Rateio_RH - 2025 1'!E22</f>
        <v>67902.975691894506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>
        <f>(C6+C19)*D23</f>
        <v>54040.929965779898</v>
      </c>
      <c r="G23" s="86">
        <f>E23-'Rateio_RH - 2025 1'!E23</f>
        <v>7597.8797741729286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>
        <f>(C6+C19)*D24</f>
        <v>291012.48510667111</v>
      </c>
      <c r="G24" s="86">
        <f>E24-'Rateio_RH - 2025 1'!E24</f>
        <v>16256.961284055084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>
        <f>(C6+C19)*D25</f>
        <v>43116.896958164791</v>
      </c>
      <c r="G25" s="86">
        <f>E25-'Rateio_RH - 2025 1'!E25</f>
        <v>-11912.263352898932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>
        <f>(C6+C19)*D26</f>
        <v>292936.11834070768</v>
      </c>
      <c r="G26" s="86">
        <f>E26-'Rateio_RH - 2025 1'!E26</f>
        <v>22083.371845117421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>
        <f>(C6+C19)*D27</f>
        <v>419837.5397062666</v>
      </c>
      <c r="G27" s="86">
        <f>E27-'Rateio_RH - 2025 1'!E27</f>
        <v>24486.196478553466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>
        <f>(C6+C19)*D28</f>
        <v>40805.420065712628</v>
      </c>
      <c r="G28" s="86">
        <f>E28-'Rateio_RH - 2025 1'!E28</f>
        <v>-5637.6301258943422</v>
      </c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sqref="A1:B34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3" t="s">
        <v>41</v>
      </c>
      <c r="B1" s="93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67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- 2025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- 2025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2025-06-10T14:40:12Z</cp:lastPrinted>
  <dcterms:created xsi:type="dcterms:W3CDTF">2013-11-27T14:40:30Z</dcterms:created>
  <dcterms:modified xsi:type="dcterms:W3CDTF">2025-06-10T19:04:57Z</dcterms:modified>
</cp:coreProperties>
</file>